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840" activeTab="1"/>
  </bookViews>
  <sheets>
    <sheet name="2019年一般预算收支完成 " sheetId="1" r:id="rId1"/>
    <sheet name="2020年一般预算收支" sheetId="2" r:id="rId2"/>
  </sheets>
  <definedNames/>
  <calcPr fullCalcOnLoad="1"/>
</workbook>
</file>

<file path=xl/sharedStrings.xml><?xml version="1.0" encoding="utf-8"?>
<sst xmlns="http://schemas.openxmlformats.org/spreadsheetml/2006/main" count="153" uniqueCount="146">
  <si>
    <r>
      <rPr>
        <sz val="22"/>
        <color indexed="8"/>
        <rFont val="方正小标宋简体"/>
        <family val="0"/>
      </rPr>
      <t>盐池县</t>
    </r>
    <r>
      <rPr>
        <sz val="22"/>
        <color indexed="8"/>
        <rFont val="Times New Roman"/>
        <family val="1"/>
      </rPr>
      <t>2019</t>
    </r>
    <r>
      <rPr>
        <sz val="22"/>
        <color indexed="8"/>
        <rFont val="方正小标宋简体"/>
        <family val="0"/>
      </rPr>
      <t>年一般公共预算执行情况表</t>
    </r>
  </si>
  <si>
    <r>
      <rPr>
        <sz val="12"/>
        <rFont val="仿宋"/>
        <family val="3"/>
      </rPr>
      <t>单位：万元</t>
    </r>
  </si>
  <si>
    <r>
      <rPr>
        <b/>
        <sz val="10"/>
        <rFont val="仿宋"/>
        <family val="3"/>
      </rP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仿宋"/>
        <family val="3"/>
      </rPr>
      <t>入</t>
    </r>
  </si>
  <si>
    <r>
      <rPr>
        <b/>
        <sz val="10"/>
        <rFont val="仿宋"/>
        <family val="3"/>
      </rPr>
      <t>支</t>
    </r>
    <r>
      <rPr>
        <b/>
        <sz val="10"/>
        <rFont val="Times New Roman"/>
        <family val="1"/>
      </rPr>
      <t xml:space="preserve">                      </t>
    </r>
    <r>
      <rPr>
        <b/>
        <sz val="10"/>
        <rFont val="仿宋"/>
        <family val="3"/>
      </rPr>
      <t>出</t>
    </r>
  </si>
  <si>
    <r>
      <rPr>
        <b/>
        <sz val="9"/>
        <rFont val="仿宋"/>
        <family val="3"/>
      </rPr>
      <t>项目</t>
    </r>
  </si>
  <si>
    <r>
      <rPr>
        <b/>
        <sz val="9"/>
        <rFont val="仿宋"/>
        <family val="3"/>
      </rPr>
      <t>年度
预算数</t>
    </r>
  </si>
  <si>
    <r>
      <rPr>
        <b/>
        <sz val="9"/>
        <rFont val="仿宋"/>
        <family val="3"/>
      </rPr>
      <t>为年度
预算的</t>
    </r>
    <r>
      <rPr>
        <b/>
        <sz val="9"/>
        <rFont val="Times New Roman"/>
        <family val="1"/>
      </rPr>
      <t>%</t>
    </r>
  </si>
  <si>
    <r>
      <rPr>
        <b/>
        <sz val="9"/>
        <rFont val="仿宋"/>
        <family val="3"/>
      </rPr>
      <t>上年
同期数</t>
    </r>
  </si>
  <si>
    <r>
      <rPr>
        <b/>
        <sz val="9"/>
        <rFont val="仿宋"/>
        <family val="3"/>
      </rPr>
      <t>比上年
同期增减</t>
    </r>
    <r>
      <rPr>
        <b/>
        <sz val="9"/>
        <rFont val="Times New Roman"/>
        <family val="1"/>
      </rPr>
      <t>%</t>
    </r>
  </si>
  <si>
    <r>
      <rPr>
        <b/>
        <sz val="9"/>
        <rFont val="仿宋"/>
        <family val="3"/>
      </rPr>
      <t>项目（功能分类）</t>
    </r>
  </si>
  <si>
    <r>
      <rPr>
        <b/>
        <sz val="9"/>
        <rFont val="仿宋"/>
        <family val="3"/>
      </rPr>
      <t>调整
预算数</t>
    </r>
  </si>
  <si>
    <r>
      <rPr>
        <b/>
        <sz val="9"/>
        <rFont val="仿宋"/>
        <family val="3"/>
      </rPr>
      <t>为调整
预算的</t>
    </r>
    <r>
      <rPr>
        <b/>
        <sz val="9"/>
        <rFont val="Times New Roman"/>
        <family val="1"/>
      </rPr>
      <t>%</t>
    </r>
  </si>
  <si>
    <r>
      <rPr>
        <sz val="9"/>
        <rFont val="仿宋"/>
        <family val="3"/>
      </rPr>
      <t>一、税收收入</t>
    </r>
  </si>
  <si>
    <r>
      <rPr>
        <sz val="9"/>
        <rFont val="仿宋"/>
        <family val="3"/>
      </rPr>
      <t>一、一般公共服务支出</t>
    </r>
  </si>
  <si>
    <r>
      <rPr>
        <sz val="9"/>
        <rFont val="仿宋"/>
        <family val="3"/>
      </rPr>
      <t>增值税</t>
    </r>
  </si>
  <si>
    <r>
      <rPr>
        <sz val="9"/>
        <rFont val="仿宋"/>
        <family val="3"/>
      </rPr>
      <t>二、外交支出</t>
    </r>
  </si>
  <si>
    <r>
      <rPr>
        <sz val="9"/>
        <rFont val="仿宋"/>
        <family val="3"/>
      </rPr>
      <t>企业所得税</t>
    </r>
  </si>
  <si>
    <r>
      <rPr>
        <sz val="9"/>
        <rFont val="仿宋"/>
        <family val="3"/>
      </rPr>
      <t>三、国防支出</t>
    </r>
  </si>
  <si>
    <r>
      <rPr>
        <sz val="9"/>
        <rFont val="仿宋"/>
        <family val="3"/>
      </rPr>
      <t>个人所得税</t>
    </r>
  </si>
  <si>
    <r>
      <rPr>
        <sz val="9"/>
        <rFont val="仿宋"/>
        <family val="3"/>
      </rPr>
      <t>四、公共安全支出</t>
    </r>
  </si>
  <si>
    <r>
      <rPr>
        <sz val="9"/>
        <rFont val="仿宋"/>
        <family val="3"/>
      </rPr>
      <t>城市维护建设税</t>
    </r>
  </si>
  <si>
    <r>
      <rPr>
        <sz val="9"/>
        <rFont val="仿宋"/>
        <family val="3"/>
      </rPr>
      <t>五、教育支出</t>
    </r>
  </si>
  <si>
    <r>
      <rPr>
        <sz val="9"/>
        <rFont val="仿宋"/>
        <family val="3"/>
      </rPr>
      <t>房产税</t>
    </r>
  </si>
  <si>
    <r>
      <rPr>
        <sz val="9"/>
        <rFont val="仿宋"/>
        <family val="3"/>
      </rPr>
      <t>六、科学技术支出</t>
    </r>
  </si>
  <si>
    <r>
      <rPr>
        <sz val="9"/>
        <rFont val="仿宋"/>
        <family val="3"/>
      </rPr>
      <t>印花税</t>
    </r>
  </si>
  <si>
    <r>
      <rPr>
        <sz val="9"/>
        <rFont val="仿宋"/>
        <family val="3"/>
      </rPr>
      <t>七、文化旅游体育与传媒支出</t>
    </r>
  </si>
  <si>
    <r>
      <rPr>
        <sz val="9"/>
        <rFont val="仿宋"/>
        <family val="3"/>
      </rPr>
      <t>城镇土地使用税</t>
    </r>
  </si>
  <si>
    <r>
      <rPr>
        <sz val="9"/>
        <rFont val="仿宋"/>
        <family val="3"/>
      </rPr>
      <t>八、社会保障和就业支出</t>
    </r>
  </si>
  <si>
    <r>
      <rPr>
        <sz val="9"/>
        <rFont val="仿宋"/>
        <family val="3"/>
      </rPr>
      <t>车船税</t>
    </r>
  </si>
  <si>
    <r>
      <rPr>
        <sz val="9"/>
        <rFont val="仿宋"/>
        <family val="3"/>
      </rPr>
      <t>九、卫生健康支出</t>
    </r>
  </si>
  <si>
    <r>
      <rPr>
        <sz val="9"/>
        <rFont val="仿宋"/>
        <family val="3"/>
      </rPr>
      <t>土地增值税</t>
    </r>
  </si>
  <si>
    <r>
      <rPr>
        <sz val="9"/>
        <rFont val="仿宋"/>
        <family val="3"/>
      </rPr>
      <t>十、节能环保支出</t>
    </r>
  </si>
  <si>
    <r>
      <rPr>
        <sz val="9"/>
        <rFont val="仿宋"/>
        <family val="3"/>
      </rPr>
      <t>耕地占用税</t>
    </r>
  </si>
  <si>
    <r>
      <rPr>
        <sz val="9"/>
        <rFont val="仿宋"/>
        <family val="3"/>
      </rPr>
      <t>十一、城乡社区支出</t>
    </r>
  </si>
  <si>
    <r>
      <rPr>
        <sz val="9"/>
        <rFont val="仿宋"/>
        <family val="3"/>
      </rPr>
      <t>契税</t>
    </r>
  </si>
  <si>
    <r>
      <rPr>
        <sz val="9"/>
        <rFont val="仿宋"/>
        <family val="3"/>
      </rPr>
      <t>十二、农林水支出</t>
    </r>
  </si>
  <si>
    <r>
      <rPr>
        <sz val="9"/>
        <rFont val="仿宋"/>
        <family val="3"/>
      </rPr>
      <t>环境保护税</t>
    </r>
  </si>
  <si>
    <r>
      <rPr>
        <sz val="9"/>
        <rFont val="仿宋"/>
        <family val="3"/>
      </rPr>
      <t>十三、交通运输支出</t>
    </r>
  </si>
  <si>
    <r>
      <rPr>
        <sz val="9"/>
        <rFont val="仿宋"/>
        <family val="3"/>
      </rPr>
      <t>二、非税收入</t>
    </r>
  </si>
  <si>
    <r>
      <rPr>
        <sz val="9"/>
        <rFont val="仿宋"/>
        <family val="3"/>
      </rPr>
      <t>十四、资源勘探工业信息等支出</t>
    </r>
  </si>
  <si>
    <r>
      <rPr>
        <sz val="9"/>
        <rFont val="仿宋"/>
        <family val="3"/>
      </rPr>
      <t>专项收入</t>
    </r>
  </si>
  <si>
    <r>
      <rPr>
        <sz val="9"/>
        <rFont val="仿宋"/>
        <family val="3"/>
      </rPr>
      <t>十五、商业服务业等支出</t>
    </r>
  </si>
  <si>
    <r>
      <rPr>
        <sz val="9"/>
        <rFont val="仿宋"/>
        <family val="3"/>
      </rPr>
      <t>行政事业性收费收入</t>
    </r>
  </si>
  <si>
    <r>
      <rPr>
        <sz val="9"/>
        <rFont val="仿宋"/>
        <family val="3"/>
      </rPr>
      <t>十六、金融支出</t>
    </r>
  </si>
  <si>
    <r>
      <rPr>
        <sz val="9"/>
        <rFont val="仿宋"/>
        <family val="3"/>
      </rPr>
      <t>罚没收入</t>
    </r>
  </si>
  <si>
    <r>
      <rPr>
        <sz val="9"/>
        <rFont val="仿宋"/>
        <family val="3"/>
      </rPr>
      <t>十七、援助其他地区支出</t>
    </r>
  </si>
  <si>
    <r>
      <rPr>
        <sz val="9"/>
        <rFont val="仿宋"/>
        <family val="3"/>
      </rPr>
      <t>国有资本经营收入</t>
    </r>
  </si>
  <si>
    <r>
      <rPr>
        <sz val="9"/>
        <rFont val="仿宋"/>
        <family val="3"/>
      </rPr>
      <t>十八、自然资源海洋气象等支出</t>
    </r>
  </si>
  <si>
    <r>
      <rPr>
        <sz val="9"/>
        <rFont val="仿宋"/>
        <family val="3"/>
      </rPr>
      <t>国有资源（资产</t>
    </r>
    <r>
      <rPr>
        <sz val="9"/>
        <rFont val="Times New Roman"/>
        <family val="1"/>
      </rPr>
      <t>)</t>
    </r>
    <r>
      <rPr>
        <sz val="9"/>
        <rFont val="仿宋"/>
        <family val="3"/>
      </rPr>
      <t>有偿使用收入</t>
    </r>
  </si>
  <si>
    <r>
      <rPr>
        <sz val="9"/>
        <rFont val="仿宋"/>
        <family val="3"/>
      </rPr>
      <t>十九、住房保障支出</t>
    </r>
  </si>
  <si>
    <r>
      <rPr>
        <sz val="9"/>
        <rFont val="仿宋"/>
        <family val="3"/>
      </rPr>
      <t>捐赠收入</t>
    </r>
  </si>
  <si>
    <r>
      <rPr>
        <sz val="9"/>
        <rFont val="仿宋"/>
        <family val="3"/>
      </rPr>
      <t>二十、粮油物资储备支出</t>
    </r>
  </si>
  <si>
    <r>
      <rPr>
        <sz val="9"/>
        <rFont val="仿宋"/>
        <family val="3"/>
      </rPr>
      <t>政府住房基金收入</t>
    </r>
  </si>
  <si>
    <r>
      <rPr>
        <sz val="9"/>
        <rFont val="仿宋"/>
        <family val="3"/>
      </rPr>
      <t>二十一、灾害防治及应急管理支出</t>
    </r>
  </si>
  <si>
    <r>
      <rPr>
        <sz val="9"/>
        <rFont val="仿宋"/>
        <family val="3"/>
      </rPr>
      <t>其他收入</t>
    </r>
  </si>
  <si>
    <r>
      <rPr>
        <sz val="9"/>
        <rFont val="仿宋"/>
        <family val="3"/>
      </rPr>
      <t>二十二、预备费</t>
    </r>
  </si>
  <si>
    <r>
      <rPr>
        <sz val="9"/>
        <rFont val="仿宋"/>
        <family val="3"/>
      </rPr>
      <t>二十三、债务付息支出</t>
    </r>
  </si>
  <si>
    <r>
      <rPr>
        <sz val="9"/>
        <rFont val="仿宋"/>
        <family val="3"/>
      </rPr>
      <t>二十四、其他支出</t>
    </r>
  </si>
  <si>
    <r>
      <rPr>
        <b/>
        <sz val="9"/>
        <rFont val="仿宋"/>
        <family val="3"/>
      </rPr>
      <t>一般公共预算收入小计</t>
    </r>
  </si>
  <si>
    <r>
      <rPr>
        <b/>
        <sz val="9"/>
        <rFont val="仿宋"/>
        <family val="3"/>
      </rPr>
      <t>一般公共预算支出小计</t>
    </r>
  </si>
  <si>
    <r>
      <rPr>
        <sz val="9"/>
        <rFont val="仿宋"/>
        <family val="3"/>
      </rPr>
      <t>自治区补助收入</t>
    </r>
  </si>
  <si>
    <r>
      <rPr>
        <sz val="9"/>
        <rFont val="仿宋"/>
        <family val="3"/>
      </rPr>
      <t>上解支出</t>
    </r>
  </si>
  <si>
    <r>
      <rPr>
        <sz val="9"/>
        <rFont val="仿宋"/>
        <family val="3"/>
      </rPr>
      <t>上年结余</t>
    </r>
  </si>
  <si>
    <r>
      <rPr>
        <sz val="9"/>
        <rFont val="仿宋"/>
        <family val="3"/>
      </rPr>
      <t>安排预算稳定调节基金</t>
    </r>
  </si>
  <si>
    <r>
      <rPr>
        <sz val="9"/>
        <rFont val="仿宋"/>
        <family val="3"/>
      </rPr>
      <t>地方政府一般债券转贷收入</t>
    </r>
  </si>
  <si>
    <r>
      <rPr>
        <sz val="9"/>
        <rFont val="仿宋"/>
        <family val="3"/>
      </rPr>
      <t>年终结余</t>
    </r>
  </si>
  <si>
    <r>
      <rPr>
        <sz val="9"/>
        <rFont val="仿宋"/>
        <family val="3"/>
      </rPr>
      <t>调入预算稳定调节基金</t>
    </r>
  </si>
  <si>
    <r>
      <rPr>
        <sz val="9"/>
        <rFont val="仿宋"/>
        <family val="3"/>
      </rPr>
      <t>债务还本支出</t>
    </r>
  </si>
  <si>
    <r>
      <rPr>
        <sz val="9"/>
        <rFont val="仿宋"/>
        <family val="3"/>
      </rPr>
      <t>调入资金</t>
    </r>
  </si>
  <si>
    <r>
      <rPr>
        <b/>
        <sz val="9"/>
        <rFont val="仿宋"/>
        <family val="3"/>
      </rPr>
      <t>收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</si>
  <si>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rPr>
        <b/>
        <sz val="9"/>
        <rFont val="仿宋"/>
        <family val="3"/>
      </rPr>
      <t>支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出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</si>
  <si>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盐池县20</t>
    </r>
    <r>
      <rPr>
        <sz val="22"/>
        <color indexed="8"/>
        <rFont val="方正小标宋简体"/>
        <family val="0"/>
      </rPr>
      <t>20</t>
    </r>
    <r>
      <rPr>
        <sz val="22"/>
        <color indexed="8"/>
        <rFont val="方正小标宋简体"/>
        <family val="0"/>
      </rPr>
      <t>年一般公共预算收支预算表</t>
    </r>
  </si>
  <si>
    <t>单位：万元</t>
  </si>
  <si>
    <r>
      <t>收</t>
    </r>
    <r>
      <rPr>
        <b/>
        <sz val="9"/>
        <rFont val="Times New Roman"/>
        <family val="1"/>
      </rPr>
      <t xml:space="preserve">                   </t>
    </r>
    <r>
      <rPr>
        <b/>
        <sz val="9"/>
        <rFont val="仿宋"/>
        <family val="3"/>
      </rPr>
      <t>入</t>
    </r>
  </si>
  <si>
    <r>
      <t>支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仿宋"/>
        <family val="3"/>
      </rPr>
      <t>出</t>
    </r>
  </si>
  <si>
    <t>项目</t>
  </si>
  <si>
    <r>
      <t>2019</t>
    </r>
    <r>
      <rPr>
        <b/>
        <sz val="9"/>
        <rFont val="仿宋"/>
        <family val="3"/>
      </rPr>
      <t>年
预算数</t>
    </r>
  </si>
  <si>
    <r>
      <t>2020</t>
    </r>
    <r>
      <rPr>
        <b/>
        <sz val="9"/>
        <rFont val="仿宋"/>
        <family val="3"/>
      </rPr>
      <t>年
预算数</t>
    </r>
  </si>
  <si>
    <t>增减数</t>
  </si>
  <si>
    <r>
      <t>增减率
（</t>
    </r>
    <r>
      <rPr>
        <b/>
        <sz val="9"/>
        <rFont val="Times New Roman"/>
        <family val="1"/>
      </rPr>
      <t>%</t>
    </r>
    <r>
      <rPr>
        <b/>
        <sz val="9"/>
        <rFont val="仿宋"/>
        <family val="3"/>
      </rPr>
      <t>）</t>
    </r>
  </si>
  <si>
    <t>项目（功能分类）</t>
  </si>
  <si>
    <t>专项资金</t>
  </si>
  <si>
    <t>预留资金</t>
  </si>
  <si>
    <t>债务</t>
  </si>
  <si>
    <t>重点项目</t>
  </si>
  <si>
    <t>收支汇总</t>
  </si>
  <si>
    <t>一、税收收入</t>
  </si>
  <si>
    <t>一、一般公共服务支出</t>
  </si>
  <si>
    <t>增值税</t>
  </si>
  <si>
    <t>二、外交支出</t>
  </si>
  <si>
    <t>企业所得税</t>
  </si>
  <si>
    <t>三、国防支出</t>
  </si>
  <si>
    <t>个人所得税</t>
  </si>
  <si>
    <t>四、公共安全支出</t>
  </si>
  <si>
    <t>城市维护建设税</t>
  </si>
  <si>
    <t>五、教育支出</t>
  </si>
  <si>
    <t>房产税</t>
  </si>
  <si>
    <t>六、科学技术支出</t>
  </si>
  <si>
    <t>印花税</t>
  </si>
  <si>
    <t>七、文化旅游体育与传媒支出</t>
  </si>
  <si>
    <t>城镇土地使用税</t>
  </si>
  <si>
    <t>八、社会保障和就业支出</t>
  </si>
  <si>
    <t>车船税</t>
  </si>
  <si>
    <t>九、卫生健康支出</t>
  </si>
  <si>
    <t>土地增值税</t>
  </si>
  <si>
    <t>十、节能环保支出</t>
  </si>
  <si>
    <t>耕地占用税</t>
  </si>
  <si>
    <t>十一、城乡社区支出</t>
  </si>
  <si>
    <t>契税</t>
  </si>
  <si>
    <t>十二、农林水支出</t>
  </si>
  <si>
    <t>环境保护税</t>
  </si>
  <si>
    <t>十三、交通运输支出</t>
  </si>
  <si>
    <t>二、非税收入</t>
  </si>
  <si>
    <t>十四、资源勘探工业信息等支出</t>
  </si>
  <si>
    <t>专项收入</t>
  </si>
  <si>
    <t>十五、商业服务业等支出</t>
  </si>
  <si>
    <t>行政性收费收入</t>
  </si>
  <si>
    <t>十六、金融支出</t>
  </si>
  <si>
    <t>罚没收入</t>
  </si>
  <si>
    <t>十七、援助其他地区支出</t>
  </si>
  <si>
    <t>国有资产经营收入</t>
  </si>
  <si>
    <t>十八、自然资源海洋气象等支出</t>
  </si>
  <si>
    <t>国有资产有偿使用收入</t>
  </si>
  <si>
    <t>十九、住房保障支出</t>
  </si>
  <si>
    <t>捐赠收入</t>
  </si>
  <si>
    <t>二十、粮油物资储备支出</t>
  </si>
  <si>
    <t>政府住房基金收入</t>
  </si>
  <si>
    <t>二十一、灾害防治及应急管理支出</t>
  </si>
  <si>
    <t>其他收入</t>
  </si>
  <si>
    <t>二十二、预备费</t>
  </si>
  <si>
    <t>二十三、债务付息支出</t>
  </si>
  <si>
    <t>二十四、其他支出</t>
  </si>
  <si>
    <t>一般公共预算收入小计</t>
  </si>
  <si>
    <t>一般公共预算支出小计</t>
  </si>
  <si>
    <t>自治区补助收入</t>
  </si>
  <si>
    <t>上解支出</t>
  </si>
  <si>
    <t>上年结余</t>
  </si>
  <si>
    <t>安排预算稳定调节基金</t>
  </si>
  <si>
    <t>调入预算稳定调节基金</t>
  </si>
  <si>
    <t>年终结余</t>
  </si>
  <si>
    <t>地方政府一般债券转贷收入</t>
  </si>
  <si>
    <t>债务还本支出</t>
  </si>
  <si>
    <r>
      <t>收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入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</si>
  <si>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支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出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总</t>
    </r>
    <r>
      <rPr>
        <b/>
        <sz val="9"/>
        <rFont val="Times New Roman"/>
        <family val="1"/>
      </rPr>
      <t xml:space="preserve"> </t>
    </r>
    <r>
      <rPr>
        <b/>
        <sz val="9"/>
        <rFont val="仿宋"/>
        <family val="3"/>
      </rPr>
      <t>计</t>
    </r>
  </si>
  <si>
    <r>
      <t>2019</t>
    </r>
    <r>
      <rPr>
        <b/>
        <sz val="9"/>
        <rFont val="仿宋"/>
        <family val="3"/>
      </rPr>
      <t>年预计完成数</t>
    </r>
  </si>
  <si>
    <t>当年预计完成数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</si>
</sst>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22"/>
      <color indexed="8"/>
      <name val="方正小标宋简体"/>
      <family val="0"/>
    </font>
    <font>
      <sz val="12"/>
      <name val="Times New Roman"/>
      <family val="1"/>
    </font>
    <font>
      <b/>
      <sz val="9"/>
      <name val="仿宋"/>
      <family val="3"/>
    </font>
    <font>
      <b/>
      <sz val="9"/>
      <name val="Times New Roman"/>
      <family val="1"/>
    </font>
    <font>
      <sz val="9"/>
      <name val="仿宋"/>
      <family val="3"/>
    </font>
    <font>
      <sz val="9"/>
      <name val="Times New Roman"/>
      <family val="1"/>
    </font>
    <font>
      <i/>
      <sz val="9"/>
      <color indexed="10"/>
      <name val="Times New Roman"/>
      <family val="1"/>
    </font>
    <font>
      <b/>
      <sz val="12"/>
      <name val="Times New Roman"/>
      <family val="1"/>
    </font>
    <font>
      <sz val="22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 applyProtection="1">
      <alignment vertical="center"/>
      <protection locked="0"/>
    </xf>
    <xf numFmtId="177" fontId="8" fillId="0" borderId="10" xfId="0" applyNumberFormat="1" applyFont="1" applyFill="1" applyBorder="1" applyAlignment="1">
      <alignment/>
    </xf>
    <xf numFmtId="0" fontId="7" fillId="0" borderId="10" xfId="4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 applyProtection="1">
      <alignment horizontal="right" vertical="center" wrapText="1"/>
      <protection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4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zoomScalePageLayoutView="0" workbookViewId="0" topLeftCell="A1">
      <selection activeCell="A1" sqref="A1:IV1"/>
    </sheetView>
  </sheetViews>
  <sheetFormatPr defaultColWidth="9.00390625" defaultRowHeight="14.25"/>
  <cols>
    <col min="1" max="1" width="27.00390625" style="4" customWidth="1"/>
    <col min="2" max="3" width="8.125" style="4" customWidth="1"/>
    <col min="4" max="4" width="8.25390625" style="5" customWidth="1"/>
    <col min="5" max="5" width="8.125" style="4" customWidth="1"/>
    <col min="6" max="6" width="8.25390625" style="5" customWidth="1"/>
    <col min="7" max="7" width="26.125" style="4" customWidth="1"/>
    <col min="8" max="9" width="8.125" style="4" customWidth="1"/>
    <col min="10" max="10" width="8.25390625" style="5" customWidth="1"/>
    <col min="11" max="11" width="8.125" style="4" customWidth="1"/>
    <col min="12" max="12" width="8.25390625" style="5" customWidth="1"/>
    <col min="13" max="13" width="9.00390625" style="4" customWidth="1"/>
    <col min="14" max="14" width="9.625" style="4" bestFit="1" customWidth="1"/>
    <col min="15" max="16384" width="9.00390625" style="4" customWidth="1"/>
  </cols>
  <sheetData>
    <row r="1" spans="1:12" ht="33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 customHeight="1">
      <c r="A2" s="36"/>
      <c r="B2" s="36"/>
      <c r="C2" s="36"/>
      <c r="D2" s="37"/>
      <c r="E2" s="36"/>
      <c r="F2" s="37"/>
      <c r="G2" s="36"/>
      <c r="H2" s="36"/>
      <c r="I2" s="36"/>
      <c r="J2" s="54" t="s">
        <v>1</v>
      </c>
      <c r="K2" s="54"/>
      <c r="L2" s="54"/>
    </row>
    <row r="3" spans="1:12" s="33" customFormat="1" ht="15.75">
      <c r="A3" s="55" t="s">
        <v>2</v>
      </c>
      <c r="B3" s="55"/>
      <c r="C3" s="55"/>
      <c r="D3" s="55"/>
      <c r="E3" s="55"/>
      <c r="F3" s="55"/>
      <c r="G3" s="55" t="s">
        <v>3</v>
      </c>
      <c r="H3" s="55"/>
      <c r="I3" s="55"/>
      <c r="J3" s="55"/>
      <c r="K3" s="55"/>
      <c r="L3" s="55"/>
    </row>
    <row r="4" spans="1:12" s="33" customFormat="1" ht="26.25" customHeight="1">
      <c r="A4" s="48" t="s">
        <v>4</v>
      </c>
      <c r="B4" s="56" t="s">
        <v>5</v>
      </c>
      <c r="C4" s="58" t="s">
        <v>145</v>
      </c>
      <c r="D4" s="59" t="s">
        <v>6</v>
      </c>
      <c r="E4" s="56" t="s">
        <v>7</v>
      </c>
      <c r="F4" s="59" t="s">
        <v>8</v>
      </c>
      <c r="G4" s="48" t="s">
        <v>9</v>
      </c>
      <c r="H4" s="49" t="s">
        <v>10</v>
      </c>
      <c r="I4" s="50" t="s">
        <v>145</v>
      </c>
      <c r="J4" s="51" t="s">
        <v>11</v>
      </c>
      <c r="K4" s="49" t="s">
        <v>7</v>
      </c>
      <c r="L4" s="51" t="s">
        <v>8</v>
      </c>
    </row>
    <row r="5" spans="1:12" s="33" customFormat="1" ht="13.5" customHeight="1">
      <c r="A5" s="48"/>
      <c r="B5" s="57"/>
      <c r="C5" s="57"/>
      <c r="D5" s="60"/>
      <c r="E5" s="57"/>
      <c r="F5" s="61"/>
      <c r="G5" s="48"/>
      <c r="H5" s="49"/>
      <c r="I5" s="49"/>
      <c r="J5" s="51"/>
      <c r="K5" s="49"/>
      <c r="L5" s="52"/>
    </row>
    <row r="6" spans="1:13" s="34" customFormat="1" ht="13.5" customHeight="1">
      <c r="A6" s="38" t="s">
        <v>12</v>
      </c>
      <c r="B6" s="10">
        <f>SUM(B7:B18)</f>
        <v>56000</v>
      </c>
      <c r="C6" s="10">
        <f>SUM(C7:C18)</f>
        <v>47000</v>
      </c>
      <c r="D6" s="12">
        <f>C6/B6*100</f>
        <v>83.92857142857143</v>
      </c>
      <c r="E6" s="10">
        <f>SUM(E7:E18)</f>
        <v>56710</v>
      </c>
      <c r="F6" s="12">
        <f>(C6-E6)/E6*100</f>
        <v>-17.122200670075824</v>
      </c>
      <c r="G6" s="38" t="s">
        <v>13</v>
      </c>
      <c r="H6" s="13">
        <v>28655</v>
      </c>
      <c r="I6" s="13">
        <v>28655</v>
      </c>
      <c r="J6" s="12">
        <f>SUM(I6/H6*100)</f>
        <v>100</v>
      </c>
      <c r="K6" s="13">
        <v>31530</v>
      </c>
      <c r="L6" s="12">
        <f>(I6-K6)/K6*100</f>
        <v>-9.118300031715826</v>
      </c>
      <c r="M6" s="45"/>
    </row>
    <row r="7" spans="1:13" s="35" customFormat="1" ht="13.5" customHeight="1">
      <c r="A7" s="39" t="s">
        <v>14</v>
      </c>
      <c r="B7" s="11">
        <v>32000</v>
      </c>
      <c r="C7" s="15">
        <v>19100</v>
      </c>
      <c r="D7" s="12">
        <f>C7/B7*100</f>
        <v>59.68750000000001</v>
      </c>
      <c r="E7" s="15">
        <v>32542</v>
      </c>
      <c r="F7" s="12">
        <f>(C7-E7)/E7*100</f>
        <v>-41.30661913834429</v>
      </c>
      <c r="G7" s="38" t="s">
        <v>15</v>
      </c>
      <c r="H7" s="13"/>
      <c r="I7" s="13"/>
      <c r="J7" s="12"/>
      <c r="K7" s="13"/>
      <c r="L7" s="12"/>
      <c r="M7" s="45"/>
    </row>
    <row r="8" spans="1:13" s="35" customFormat="1" ht="13.5" customHeight="1">
      <c r="A8" s="39" t="s">
        <v>16</v>
      </c>
      <c r="B8" s="11">
        <v>2500</v>
      </c>
      <c r="C8" s="15">
        <v>2900</v>
      </c>
      <c r="D8" s="12">
        <f>C8/B8*100</f>
        <v>115.99999999999999</v>
      </c>
      <c r="E8" s="15">
        <v>2452</v>
      </c>
      <c r="F8" s="12">
        <f>(C8-E8)/E8*100</f>
        <v>18.270799347471453</v>
      </c>
      <c r="G8" s="38" t="s">
        <v>17</v>
      </c>
      <c r="H8" s="13"/>
      <c r="I8" s="13"/>
      <c r="J8" s="12"/>
      <c r="K8" s="13"/>
      <c r="L8" s="12"/>
      <c r="M8" s="45"/>
    </row>
    <row r="9" spans="1:13" s="35" customFormat="1" ht="13.5" customHeight="1">
      <c r="A9" s="39" t="s">
        <v>18</v>
      </c>
      <c r="B9" s="11">
        <v>2000</v>
      </c>
      <c r="C9" s="15">
        <v>1500</v>
      </c>
      <c r="D9" s="12">
        <f>C9/B9*100</f>
        <v>75</v>
      </c>
      <c r="E9" s="15">
        <v>1703</v>
      </c>
      <c r="F9" s="12">
        <f>(C9-E9)/E9*100</f>
        <v>-11.920140927774515</v>
      </c>
      <c r="G9" s="38" t="s">
        <v>19</v>
      </c>
      <c r="H9" s="13">
        <v>8189</v>
      </c>
      <c r="I9" s="13">
        <v>8189</v>
      </c>
      <c r="J9" s="12">
        <f aca="true" t="shared" si="0" ref="J9:J36">SUM(I9/H9*100)</f>
        <v>100</v>
      </c>
      <c r="K9" s="13">
        <v>7478</v>
      </c>
      <c r="L9" s="12">
        <f aca="true" t="shared" si="1" ref="L9:L36">(I9-K9)/K9*100</f>
        <v>9.507889810109656</v>
      </c>
      <c r="M9" s="45"/>
    </row>
    <row r="10" spans="1:13" s="35" customFormat="1" ht="13.5" customHeight="1">
      <c r="A10" s="39" t="s">
        <v>20</v>
      </c>
      <c r="B10" s="11">
        <v>4500</v>
      </c>
      <c r="C10" s="15">
        <v>3100</v>
      </c>
      <c r="D10" s="12">
        <f aca="true" t="shared" si="2" ref="D10:D22">C10/B10*100</f>
        <v>68.88888888888889</v>
      </c>
      <c r="E10" s="15">
        <v>3973</v>
      </c>
      <c r="F10" s="12">
        <f aca="true" t="shared" si="3" ref="F10:F22">(C10-E10)/E10*100</f>
        <v>-21.973319909388373</v>
      </c>
      <c r="G10" s="38" t="s">
        <v>21</v>
      </c>
      <c r="H10" s="13">
        <v>46935</v>
      </c>
      <c r="I10" s="13">
        <v>46935</v>
      </c>
      <c r="J10" s="12">
        <f t="shared" si="0"/>
        <v>100</v>
      </c>
      <c r="K10" s="13">
        <v>39011</v>
      </c>
      <c r="L10" s="12">
        <f t="shared" si="1"/>
        <v>20.312219630360666</v>
      </c>
      <c r="M10" s="45"/>
    </row>
    <row r="11" spans="1:13" s="35" customFormat="1" ht="13.5" customHeight="1">
      <c r="A11" s="39" t="s">
        <v>22</v>
      </c>
      <c r="B11" s="11">
        <v>700</v>
      </c>
      <c r="C11" s="15">
        <v>950</v>
      </c>
      <c r="D11" s="12">
        <f t="shared" si="2"/>
        <v>135.71428571428572</v>
      </c>
      <c r="E11" s="15">
        <v>448</v>
      </c>
      <c r="F11" s="12">
        <f t="shared" si="3"/>
        <v>112.05357142857142</v>
      </c>
      <c r="G11" s="38" t="s">
        <v>23</v>
      </c>
      <c r="H11" s="13">
        <v>6630</v>
      </c>
      <c r="I11" s="13">
        <v>6630</v>
      </c>
      <c r="J11" s="12">
        <f t="shared" si="0"/>
        <v>100</v>
      </c>
      <c r="K11" s="13">
        <v>7035</v>
      </c>
      <c r="L11" s="12">
        <f t="shared" si="1"/>
        <v>-5.756929637526652</v>
      </c>
      <c r="M11" s="45"/>
    </row>
    <row r="12" spans="1:13" s="35" customFormat="1" ht="13.5" customHeight="1">
      <c r="A12" s="39" t="s">
        <v>24</v>
      </c>
      <c r="B12" s="11">
        <v>1300</v>
      </c>
      <c r="C12" s="15">
        <v>1500</v>
      </c>
      <c r="D12" s="12">
        <f t="shared" si="2"/>
        <v>115.38461538461537</v>
      </c>
      <c r="E12" s="15">
        <v>1307</v>
      </c>
      <c r="F12" s="12">
        <f t="shared" si="3"/>
        <v>14.76664116296863</v>
      </c>
      <c r="G12" s="38" t="s">
        <v>25</v>
      </c>
      <c r="H12" s="13">
        <v>8227</v>
      </c>
      <c r="I12" s="13">
        <v>8227</v>
      </c>
      <c r="J12" s="12">
        <f t="shared" si="0"/>
        <v>100</v>
      </c>
      <c r="K12" s="13">
        <v>4484</v>
      </c>
      <c r="L12" s="12">
        <f t="shared" si="1"/>
        <v>83.47457627118644</v>
      </c>
      <c r="M12" s="45"/>
    </row>
    <row r="13" spans="1:14" s="35" customFormat="1" ht="13.5" customHeight="1">
      <c r="A13" s="39" t="s">
        <v>26</v>
      </c>
      <c r="B13" s="11">
        <v>1500</v>
      </c>
      <c r="C13" s="15">
        <v>3500</v>
      </c>
      <c r="D13" s="12">
        <f t="shared" si="2"/>
        <v>233.33333333333334</v>
      </c>
      <c r="E13" s="15">
        <v>1287</v>
      </c>
      <c r="F13" s="12">
        <f t="shared" si="3"/>
        <v>171.95027195027194</v>
      </c>
      <c r="G13" s="38" t="s">
        <v>27</v>
      </c>
      <c r="H13" s="13">
        <v>45604</v>
      </c>
      <c r="I13" s="13">
        <v>45604</v>
      </c>
      <c r="J13" s="12">
        <f t="shared" si="0"/>
        <v>100</v>
      </c>
      <c r="K13" s="13">
        <v>41537</v>
      </c>
      <c r="L13" s="12">
        <f t="shared" si="1"/>
        <v>9.79127043358933</v>
      </c>
      <c r="M13" s="45"/>
      <c r="N13" s="46"/>
    </row>
    <row r="14" spans="1:13" s="35" customFormat="1" ht="13.5" customHeight="1">
      <c r="A14" s="39" t="s">
        <v>28</v>
      </c>
      <c r="B14" s="11">
        <v>1300</v>
      </c>
      <c r="C14" s="15">
        <v>1350</v>
      </c>
      <c r="D14" s="12">
        <f t="shared" si="2"/>
        <v>103.84615384615385</v>
      </c>
      <c r="E14" s="15">
        <v>1214</v>
      </c>
      <c r="F14" s="12">
        <f t="shared" si="3"/>
        <v>11.202635914332784</v>
      </c>
      <c r="G14" s="38" t="s">
        <v>29</v>
      </c>
      <c r="H14" s="13">
        <v>28686</v>
      </c>
      <c r="I14" s="13">
        <v>28686</v>
      </c>
      <c r="J14" s="12">
        <f t="shared" si="0"/>
        <v>100</v>
      </c>
      <c r="K14" s="13">
        <v>28070</v>
      </c>
      <c r="L14" s="12">
        <f t="shared" si="1"/>
        <v>2.1945137157107233</v>
      </c>
      <c r="M14" s="45"/>
    </row>
    <row r="15" spans="1:13" s="35" customFormat="1" ht="13.5" customHeight="1">
      <c r="A15" s="39" t="s">
        <v>30</v>
      </c>
      <c r="B15" s="11">
        <v>800</v>
      </c>
      <c r="C15" s="15">
        <v>750</v>
      </c>
      <c r="D15" s="12">
        <f t="shared" si="2"/>
        <v>93.75</v>
      </c>
      <c r="E15" s="15">
        <v>750</v>
      </c>
      <c r="F15" s="12">
        <f t="shared" si="3"/>
        <v>0</v>
      </c>
      <c r="G15" s="38" t="s">
        <v>31</v>
      </c>
      <c r="H15" s="13">
        <v>14813</v>
      </c>
      <c r="I15" s="13">
        <v>14813</v>
      </c>
      <c r="J15" s="12">
        <f t="shared" si="0"/>
        <v>100</v>
      </c>
      <c r="K15" s="13">
        <v>17678</v>
      </c>
      <c r="L15" s="12">
        <f t="shared" si="1"/>
        <v>-16.20658445525512</v>
      </c>
      <c r="M15" s="45"/>
    </row>
    <row r="16" spans="1:13" s="35" customFormat="1" ht="13.5" customHeight="1">
      <c r="A16" s="39" t="s">
        <v>32</v>
      </c>
      <c r="B16" s="11">
        <v>6000</v>
      </c>
      <c r="C16" s="15">
        <v>9800</v>
      </c>
      <c r="D16" s="12">
        <f t="shared" si="2"/>
        <v>163.33333333333334</v>
      </c>
      <c r="E16" s="15">
        <v>8625</v>
      </c>
      <c r="F16" s="12">
        <f t="shared" si="3"/>
        <v>13.623188405797102</v>
      </c>
      <c r="G16" s="38" t="s">
        <v>33</v>
      </c>
      <c r="H16" s="13">
        <f>41536+4</f>
        <v>41540</v>
      </c>
      <c r="I16" s="13">
        <f>41536+4</f>
        <v>41540</v>
      </c>
      <c r="J16" s="12">
        <f t="shared" si="0"/>
        <v>100</v>
      </c>
      <c r="K16" s="13">
        <v>51338</v>
      </c>
      <c r="L16" s="12">
        <f t="shared" si="1"/>
        <v>-19.08527796174374</v>
      </c>
      <c r="M16" s="45"/>
    </row>
    <row r="17" spans="1:13" s="35" customFormat="1" ht="13.5" customHeight="1">
      <c r="A17" s="39" t="s">
        <v>34</v>
      </c>
      <c r="B17" s="11">
        <v>3000</v>
      </c>
      <c r="C17" s="15">
        <v>2200</v>
      </c>
      <c r="D17" s="12">
        <f t="shared" si="2"/>
        <v>73.33333333333333</v>
      </c>
      <c r="E17" s="15">
        <v>1997</v>
      </c>
      <c r="F17" s="12">
        <f t="shared" si="3"/>
        <v>10.165247871807711</v>
      </c>
      <c r="G17" s="38" t="s">
        <v>35</v>
      </c>
      <c r="H17" s="13">
        <f>100879+7</f>
        <v>100886</v>
      </c>
      <c r="I17" s="13">
        <v>100879</v>
      </c>
      <c r="J17" s="12">
        <f t="shared" si="0"/>
        <v>99.99306147532859</v>
      </c>
      <c r="K17" s="13">
        <v>94211</v>
      </c>
      <c r="L17" s="12">
        <f t="shared" si="1"/>
        <v>7.077729776777658</v>
      </c>
      <c r="M17" s="45"/>
    </row>
    <row r="18" spans="1:13" s="35" customFormat="1" ht="13.5" customHeight="1">
      <c r="A18" s="39" t="s">
        <v>36</v>
      </c>
      <c r="B18" s="15">
        <v>400</v>
      </c>
      <c r="C18" s="15">
        <v>350</v>
      </c>
      <c r="D18" s="12">
        <f t="shared" si="2"/>
        <v>87.5</v>
      </c>
      <c r="E18" s="15">
        <v>412</v>
      </c>
      <c r="F18" s="12">
        <f t="shared" si="3"/>
        <v>-15.048543689320388</v>
      </c>
      <c r="G18" s="38" t="s">
        <v>37</v>
      </c>
      <c r="H18" s="13">
        <v>6945</v>
      </c>
      <c r="I18" s="13">
        <v>6945</v>
      </c>
      <c r="J18" s="12">
        <f t="shared" si="0"/>
        <v>100</v>
      </c>
      <c r="K18" s="13">
        <v>12251</v>
      </c>
      <c r="L18" s="12">
        <f t="shared" si="1"/>
        <v>-43.310750142845485</v>
      </c>
      <c r="M18" s="45"/>
    </row>
    <row r="19" spans="1:13" s="35" customFormat="1" ht="13.5" customHeight="1">
      <c r="A19" s="40" t="s">
        <v>38</v>
      </c>
      <c r="B19" s="11">
        <f>SUM(B20:B27)</f>
        <v>30800</v>
      </c>
      <c r="C19" s="11">
        <f>SUM(C20:C27)</f>
        <v>40000</v>
      </c>
      <c r="D19" s="12">
        <f t="shared" si="2"/>
        <v>129.87012987012986</v>
      </c>
      <c r="E19" s="11">
        <f>SUM(E20:E27)</f>
        <v>26105</v>
      </c>
      <c r="F19" s="12">
        <f t="shared" si="3"/>
        <v>53.22735108216816</v>
      </c>
      <c r="G19" s="38" t="s">
        <v>39</v>
      </c>
      <c r="H19" s="13">
        <v>5753</v>
      </c>
      <c r="I19" s="13">
        <v>5753</v>
      </c>
      <c r="J19" s="12">
        <f t="shared" si="0"/>
        <v>100</v>
      </c>
      <c r="K19" s="13">
        <v>5368</v>
      </c>
      <c r="L19" s="12">
        <f t="shared" si="1"/>
        <v>7.172131147540983</v>
      </c>
      <c r="M19" s="45"/>
    </row>
    <row r="20" spans="1:13" s="35" customFormat="1" ht="13.5" customHeight="1">
      <c r="A20" s="39" t="s">
        <v>40</v>
      </c>
      <c r="B20" s="11">
        <v>4300</v>
      </c>
      <c r="C20" s="11">
        <v>3568</v>
      </c>
      <c r="D20" s="12">
        <f t="shared" si="2"/>
        <v>82.97674418604652</v>
      </c>
      <c r="E20" s="11">
        <v>4675</v>
      </c>
      <c r="F20" s="12">
        <f t="shared" si="3"/>
        <v>-23.67914438502674</v>
      </c>
      <c r="G20" s="38" t="s">
        <v>41</v>
      </c>
      <c r="H20" s="13">
        <f>858+481</f>
        <v>1339</v>
      </c>
      <c r="I20" s="13">
        <v>858</v>
      </c>
      <c r="J20" s="12">
        <f t="shared" si="0"/>
        <v>64.07766990291263</v>
      </c>
      <c r="K20" s="13">
        <v>1634</v>
      </c>
      <c r="L20" s="12">
        <f t="shared" si="1"/>
        <v>-47.49082007343941</v>
      </c>
      <c r="M20" s="45"/>
    </row>
    <row r="21" spans="1:13" s="35" customFormat="1" ht="13.5" customHeight="1">
      <c r="A21" s="39" t="s">
        <v>42</v>
      </c>
      <c r="B21" s="11">
        <v>3150</v>
      </c>
      <c r="C21" s="11">
        <v>2873</v>
      </c>
      <c r="D21" s="12">
        <f t="shared" si="2"/>
        <v>91.2063492063492</v>
      </c>
      <c r="E21" s="11">
        <v>2682</v>
      </c>
      <c r="F21" s="12">
        <f t="shared" si="3"/>
        <v>7.121551081282624</v>
      </c>
      <c r="G21" s="38" t="s">
        <v>43</v>
      </c>
      <c r="H21" s="13"/>
      <c r="I21" s="13"/>
      <c r="J21" s="12"/>
      <c r="K21" s="13">
        <v>20</v>
      </c>
      <c r="L21" s="12"/>
      <c r="M21" s="45"/>
    </row>
    <row r="22" spans="1:13" s="35" customFormat="1" ht="13.5" customHeight="1">
      <c r="A22" s="39" t="s">
        <v>44</v>
      </c>
      <c r="B22" s="11">
        <v>4150</v>
      </c>
      <c r="C22" s="11">
        <v>2652</v>
      </c>
      <c r="D22" s="12">
        <f t="shared" si="2"/>
        <v>63.903614457831324</v>
      </c>
      <c r="E22" s="11">
        <v>4830</v>
      </c>
      <c r="F22" s="12">
        <f t="shared" si="3"/>
        <v>-45.09316770186335</v>
      </c>
      <c r="G22" s="38" t="s">
        <v>45</v>
      </c>
      <c r="H22" s="18"/>
      <c r="I22" s="18"/>
      <c r="J22" s="12"/>
      <c r="K22" s="18"/>
      <c r="L22" s="12"/>
      <c r="M22" s="45"/>
    </row>
    <row r="23" spans="1:13" s="35" customFormat="1" ht="13.5" customHeight="1">
      <c r="A23" s="39" t="s">
        <v>46</v>
      </c>
      <c r="B23" s="11"/>
      <c r="C23" s="11"/>
      <c r="D23" s="12"/>
      <c r="E23" s="11"/>
      <c r="F23" s="12"/>
      <c r="G23" s="38" t="s">
        <v>47</v>
      </c>
      <c r="H23" s="13">
        <v>2265</v>
      </c>
      <c r="I23" s="13">
        <v>2265</v>
      </c>
      <c r="J23" s="12">
        <f t="shared" si="0"/>
        <v>100</v>
      </c>
      <c r="K23" s="13">
        <v>1400</v>
      </c>
      <c r="L23" s="12">
        <f t="shared" si="1"/>
        <v>61.78571428571429</v>
      </c>
      <c r="M23" s="45">
        <f aca="true" t="shared" si="4" ref="M23:M28">H23-I23</f>
        <v>0</v>
      </c>
    </row>
    <row r="24" spans="1:13" s="35" customFormat="1" ht="13.5" customHeight="1">
      <c r="A24" s="39" t="s">
        <v>48</v>
      </c>
      <c r="B24" s="11">
        <v>8500</v>
      </c>
      <c r="C24" s="11">
        <v>6339</v>
      </c>
      <c r="D24" s="12">
        <f>C24/B24*100</f>
        <v>74.5764705882353</v>
      </c>
      <c r="E24" s="11">
        <v>750</v>
      </c>
      <c r="F24" s="12">
        <f>(C24-E24)/E24*100</f>
        <v>745.2</v>
      </c>
      <c r="G24" s="38" t="s">
        <v>49</v>
      </c>
      <c r="H24" s="13">
        <v>18489</v>
      </c>
      <c r="I24" s="13">
        <v>18489</v>
      </c>
      <c r="J24" s="12">
        <f t="shared" si="0"/>
        <v>100</v>
      </c>
      <c r="K24" s="13">
        <v>19594</v>
      </c>
      <c r="L24" s="12">
        <f t="shared" si="1"/>
        <v>-5.639481473920588</v>
      </c>
      <c r="M24" s="45">
        <f t="shared" si="4"/>
        <v>0</v>
      </c>
    </row>
    <row r="25" spans="1:13" s="35" customFormat="1" ht="13.5" customHeight="1">
      <c r="A25" s="39" t="s">
        <v>50</v>
      </c>
      <c r="B25" s="11"/>
      <c r="C25" s="11">
        <v>1087</v>
      </c>
      <c r="D25" s="12"/>
      <c r="E25" s="11"/>
      <c r="F25" s="12"/>
      <c r="G25" s="38" t="s">
        <v>51</v>
      </c>
      <c r="H25" s="13">
        <v>45</v>
      </c>
      <c r="I25" s="13">
        <v>45</v>
      </c>
      <c r="J25" s="12">
        <f t="shared" si="0"/>
        <v>100</v>
      </c>
      <c r="K25" s="13">
        <v>213</v>
      </c>
      <c r="L25" s="12">
        <f t="shared" si="1"/>
        <v>-78.87323943661971</v>
      </c>
      <c r="M25" s="45">
        <f t="shared" si="4"/>
        <v>0</v>
      </c>
    </row>
    <row r="26" spans="1:13" s="35" customFormat="1" ht="13.5" customHeight="1">
      <c r="A26" s="39" t="s">
        <v>52</v>
      </c>
      <c r="B26" s="11">
        <v>700</v>
      </c>
      <c r="C26" s="11">
        <v>1093</v>
      </c>
      <c r="D26" s="12">
        <f>C26/B26*100</f>
        <v>156.14285714285714</v>
      </c>
      <c r="E26" s="11">
        <v>821</v>
      </c>
      <c r="F26" s="12">
        <f>(C26-E26)/E26*100</f>
        <v>33.13032886723508</v>
      </c>
      <c r="G26" s="38" t="s">
        <v>53</v>
      </c>
      <c r="H26" s="13">
        <v>1341</v>
      </c>
      <c r="I26" s="13">
        <v>1341</v>
      </c>
      <c r="J26" s="12">
        <f t="shared" si="0"/>
        <v>100</v>
      </c>
      <c r="K26" s="13"/>
      <c r="L26" s="12"/>
      <c r="M26" s="45">
        <f t="shared" si="4"/>
        <v>0</v>
      </c>
    </row>
    <row r="27" spans="1:13" s="35" customFormat="1" ht="13.5" customHeight="1">
      <c r="A27" s="39" t="s">
        <v>54</v>
      </c>
      <c r="B27" s="11">
        <v>10000</v>
      </c>
      <c r="C27" s="11">
        <v>22388</v>
      </c>
      <c r="D27" s="12">
        <f>C27/B27*100</f>
        <v>223.88</v>
      </c>
      <c r="E27" s="11">
        <v>12347</v>
      </c>
      <c r="F27" s="12">
        <f>(C27-E27)/E27*100</f>
        <v>81.32339839637159</v>
      </c>
      <c r="G27" s="38" t="s">
        <v>55</v>
      </c>
      <c r="H27" s="13"/>
      <c r="I27" s="13"/>
      <c r="J27" s="12"/>
      <c r="K27" s="13"/>
      <c r="L27" s="12"/>
      <c r="M27" s="45">
        <f t="shared" si="4"/>
        <v>0</v>
      </c>
    </row>
    <row r="28" spans="1:13" s="35" customFormat="1" ht="13.5" customHeight="1">
      <c r="A28" s="21"/>
      <c r="B28" s="11"/>
      <c r="C28" s="11"/>
      <c r="D28" s="12"/>
      <c r="E28" s="11"/>
      <c r="F28" s="12"/>
      <c r="G28" s="38" t="s">
        <v>56</v>
      </c>
      <c r="H28" s="13">
        <v>11002</v>
      </c>
      <c r="I28" s="13">
        <v>11002</v>
      </c>
      <c r="J28" s="12">
        <f t="shared" si="0"/>
        <v>100</v>
      </c>
      <c r="K28" s="13">
        <v>2926</v>
      </c>
      <c r="L28" s="12">
        <f t="shared" si="1"/>
        <v>276.00820232399184</v>
      </c>
      <c r="M28" s="45">
        <f t="shared" si="4"/>
        <v>0</v>
      </c>
    </row>
    <row r="29" spans="1:12" s="35" customFormat="1" ht="13.5" customHeight="1">
      <c r="A29" s="21"/>
      <c r="B29" s="11"/>
      <c r="C29" s="11"/>
      <c r="D29" s="12"/>
      <c r="E29" s="11"/>
      <c r="F29" s="12"/>
      <c r="G29" s="38" t="s">
        <v>57</v>
      </c>
      <c r="H29" s="13">
        <v>22</v>
      </c>
      <c r="I29" s="13">
        <v>22</v>
      </c>
      <c r="J29" s="12"/>
      <c r="K29" s="13">
        <v>1050</v>
      </c>
      <c r="L29" s="12">
        <f t="shared" si="1"/>
        <v>-97.90476190476191</v>
      </c>
    </row>
    <row r="30" spans="1:12" s="35" customFormat="1" ht="13.5" customHeight="1">
      <c r="A30" s="7" t="s">
        <v>58</v>
      </c>
      <c r="B30" s="23">
        <f>B6+B19</f>
        <v>86800</v>
      </c>
      <c r="C30" s="23">
        <f>C6+C19</f>
        <v>87000</v>
      </c>
      <c r="D30" s="24">
        <f>C30/B30*100</f>
        <v>100.23041474654377</v>
      </c>
      <c r="E30" s="23">
        <f>E6+E19</f>
        <v>82815</v>
      </c>
      <c r="F30" s="24">
        <f>(C30-E30)/E30*100-0.1</f>
        <v>4.9534323492120995</v>
      </c>
      <c r="G30" s="7" t="s">
        <v>59</v>
      </c>
      <c r="H30" s="25">
        <f>SUM(H6:H29)</f>
        <v>377366</v>
      </c>
      <c r="I30" s="25">
        <f>SUM(I6:I29)</f>
        <v>376878</v>
      </c>
      <c r="J30" s="24">
        <f>SUM(I30/H30*100)</f>
        <v>99.87068257341679</v>
      </c>
      <c r="K30" s="25">
        <f>SUM(K6:K29)</f>
        <v>366828</v>
      </c>
      <c r="L30" s="24">
        <f t="shared" si="1"/>
        <v>2.739703621315712</v>
      </c>
    </row>
    <row r="31" spans="1:12" s="35" customFormat="1" ht="13.5" customHeight="1">
      <c r="A31" s="40" t="s">
        <v>60</v>
      </c>
      <c r="B31" s="11">
        <v>151218</v>
      </c>
      <c r="C31" s="11">
        <v>273612</v>
      </c>
      <c r="D31" s="12">
        <f>C31/B31*100</f>
        <v>180.93877712970678</v>
      </c>
      <c r="E31" s="11">
        <v>263452</v>
      </c>
      <c r="F31" s="12">
        <f>(C31-E31)/E31*100</f>
        <v>3.8564899867907627</v>
      </c>
      <c r="G31" s="41" t="s">
        <v>61</v>
      </c>
      <c r="H31" s="11">
        <f>1355-4</f>
        <v>1351</v>
      </c>
      <c r="I31" s="11">
        <f>1355-4</f>
        <v>1351</v>
      </c>
      <c r="J31" s="12">
        <f>SUM(I31/H31*100)</f>
        <v>100</v>
      </c>
      <c r="K31" s="11">
        <v>513</v>
      </c>
      <c r="L31" s="12">
        <f t="shared" si="1"/>
        <v>163.35282651072126</v>
      </c>
    </row>
    <row r="32" spans="1:12" s="35" customFormat="1" ht="13.5" customHeight="1">
      <c r="A32" s="40" t="s">
        <v>62</v>
      </c>
      <c r="B32" s="11"/>
      <c r="C32" s="11">
        <v>458</v>
      </c>
      <c r="D32" s="12"/>
      <c r="E32" s="11">
        <v>4747</v>
      </c>
      <c r="F32" s="12">
        <f>(C32-E32)/E32*100</f>
        <v>-90.35180113756056</v>
      </c>
      <c r="G32" s="41" t="s">
        <v>63</v>
      </c>
      <c r="H32" s="11">
        <v>200</v>
      </c>
      <c r="I32" s="11">
        <v>200</v>
      </c>
      <c r="J32" s="12">
        <f>SUM(I32/H32*100)</f>
        <v>100</v>
      </c>
      <c r="K32" s="11">
        <v>5315</v>
      </c>
      <c r="L32" s="12">
        <f t="shared" si="1"/>
        <v>-96.2370649106303</v>
      </c>
    </row>
    <row r="33" spans="1:12" s="35" customFormat="1" ht="13.5" customHeight="1">
      <c r="A33" s="40" t="s">
        <v>64</v>
      </c>
      <c r="B33" s="11"/>
      <c r="C33" s="11">
        <v>26303</v>
      </c>
      <c r="D33" s="12"/>
      <c r="E33" s="11">
        <v>9752</v>
      </c>
      <c r="F33" s="12">
        <f>(C33-E33)/E33*100</f>
        <v>169.71903199343726</v>
      </c>
      <c r="G33" s="42" t="s">
        <v>65</v>
      </c>
      <c r="H33" s="11"/>
      <c r="I33" s="11">
        <v>488</v>
      </c>
      <c r="J33" s="12"/>
      <c r="K33" s="11">
        <v>458</v>
      </c>
      <c r="L33" s="12">
        <f t="shared" si="1"/>
        <v>6.550218340611353</v>
      </c>
    </row>
    <row r="34" spans="1:12" s="35" customFormat="1" ht="13.5" customHeight="1">
      <c r="A34" s="40" t="s">
        <v>66</v>
      </c>
      <c r="B34" s="11"/>
      <c r="C34" s="11">
        <v>5316</v>
      </c>
      <c r="D34" s="12"/>
      <c r="E34" s="11">
        <v>72384</v>
      </c>
      <c r="F34" s="12">
        <f>(C34-E34)/E34*100</f>
        <v>-92.65583554376657</v>
      </c>
      <c r="G34" s="40" t="s">
        <v>67</v>
      </c>
      <c r="H34" s="11">
        <v>13772</v>
      </c>
      <c r="I34" s="11">
        <v>13772</v>
      </c>
      <c r="J34" s="12">
        <f>SUM(I34/H34*100)</f>
        <v>100</v>
      </c>
      <c r="K34" s="11">
        <v>60036</v>
      </c>
      <c r="L34" s="12">
        <f t="shared" si="1"/>
        <v>-77.06043040842161</v>
      </c>
    </row>
    <row r="35" spans="1:12" s="35" customFormat="1" ht="13.5" customHeight="1">
      <c r="A35" s="40" t="s">
        <v>68</v>
      </c>
      <c r="B35" s="11"/>
      <c r="C35" s="11"/>
      <c r="D35" s="12"/>
      <c r="E35" s="11"/>
      <c r="F35" s="12"/>
      <c r="G35" s="15"/>
      <c r="H35" s="11"/>
      <c r="I35" s="11"/>
      <c r="J35" s="12"/>
      <c r="K35" s="11"/>
      <c r="L35" s="12"/>
    </row>
    <row r="36" spans="1:12" s="35" customFormat="1" ht="13.5" customHeight="1">
      <c r="A36" s="7" t="s">
        <v>69</v>
      </c>
      <c r="B36" s="23">
        <f>SUM(B30:B35)</f>
        <v>238018</v>
      </c>
      <c r="C36" s="23">
        <f>SUM(C30:C35)</f>
        <v>392689</v>
      </c>
      <c r="D36" s="24">
        <f>C36/B36*100</f>
        <v>164.98290045290693</v>
      </c>
      <c r="E36" s="23">
        <f>SUM(E30:E35)</f>
        <v>433150</v>
      </c>
      <c r="F36" s="24">
        <f>(C36-E36)/E36*100</f>
        <v>-9.341105852476048</v>
      </c>
      <c r="G36" s="7" t="s">
        <v>70</v>
      </c>
      <c r="H36" s="25">
        <f>SUM(H30:H35)</f>
        <v>392689</v>
      </c>
      <c r="I36" s="25">
        <f>SUM(I30:I35)</f>
        <v>392689</v>
      </c>
      <c r="J36" s="24">
        <f t="shared" si="0"/>
        <v>100</v>
      </c>
      <c r="K36" s="25">
        <f>SUM(K30:K35)</f>
        <v>433150</v>
      </c>
      <c r="L36" s="24">
        <f t="shared" si="1"/>
        <v>-9.341105852476048</v>
      </c>
    </row>
    <row r="37" spans="1:12" ht="15.75">
      <c r="A37" s="36"/>
      <c r="B37" s="36"/>
      <c r="C37" s="36"/>
      <c r="D37" s="37"/>
      <c r="E37" s="36"/>
      <c r="F37" s="37"/>
      <c r="G37" s="36"/>
      <c r="H37" s="36"/>
      <c r="I37" s="36"/>
      <c r="J37" s="37"/>
      <c r="K37" s="36"/>
      <c r="L37" s="37"/>
    </row>
    <row r="38" spans="1:12" ht="15.75">
      <c r="A38" s="36"/>
      <c r="B38" s="36"/>
      <c r="C38" s="36"/>
      <c r="D38" s="37"/>
      <c r="E38" s="36"/>
      <c r="F38" s="37"/>
      <c r="G38" s="36"/>
      <c r="H38" s="36"/>
      <c r="I38" s="47">
        <f>H36-I36</f>
        <v>0</v>
      </c>
      <c r="J38" s="37"/>
      <c r="K38" s="36"/>
      <c r="L38" s="37"/>
    </row>
    <row r="39" spans="1:12" ht="15.75">
      <c r="A39" s="36"/>
      <c r="B39" s="36"/>
      <c r="C39" s="36"/>
      <c r="D39" s="37"/>
      <c r="E39" s="36"/>
      <c r="F39" s="37"/>
      <c r="G39" s="43"/>
      <c r="H39" s="36"/>
      <c r="I39" s="36"/>
      <c r="J39" s="37"/>
      <c r="K39" s="36"/>
      <c r="L39" s="37"/>
    </row>
    <row r="40" ht="15.75">
      <c r="G40" s="44"/>
    </row>
    <row r="41" ht="15.75">
      <c r="G41" s="44"/>
    </row>
  </sheetData>
  <sheetProtection/>
  <mergeCells count="16">
    <mergeCell ref="A1:L1"/>
    <mergeCell ref="J2:L2"/>
    <mergeCell ref="A3:F3"/>
    <mergeCell ref="G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7086614173228347" right="0.7086614173228347" top="0.5511811023622047" bottom="0.5905511811023623" header="0.5905511811023623" footer="0.5905511811023623"/>
  <pageSetup horizontalDpi="1200" verticalDpi="12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Zeros="0" tabSelected="1" zoomScalePageLayoutView="0" workbookViewId="0" topLeftCell="A1">
      <selection activeCell="A1" sqref="A1:IV1"/>
    </sheetView>
  </sheetViews>
  <sheetFormatPr defaultColWidth="9.00390625" defaultRowHeight="14.25"/>
  <cols>
    <col min="1" max="1" width="26.00390625" style="2" customWidth="1"/>
    <col min="2" max="2" width="9.375" style="2" customWidth="1"/>
    <col min="3" max="3" width="8.625" style="2" customWidth="1"/>
    <col min="4" max="4" width="8.75390625" style="2" customWidth="1"/>
    <col min="5" max="5" width="8.00390625" style="2" customWidth="1"/>
    <col min="6" max="6" width="8.00390625" style="3" customWidth="1"/>
    <col min="7" max="7" width="25.625" style="2" customWidth="1"/>
    <col min="8" max="9" width="8.625" style="2" customWidth="1"/>
    <col min="10" max="13" width="8.625" style="2" hidden="1" customWidth="1"/>
    <col min="14" max="14" width="10.625" style="2" hidden="1" customWidth="1"/>
    <col min="15" max="15" width="8.25390625" style="2" customWidth="1"/>
    <col min="16" max="16" width="8.125" style="3" customWidth="1"/>
    <col min="17" max="17" width="9.00390625" style="2" customWidth="1"/>
    <col min="18" max="18" width="11.625" style="2" customWidth="1"/>
    <col min="19" max="19" width="12.375" style="2" customWidth="1"/>
    <col min="20" max="16384" width="9.00390625" style="2" customWidth="1"/>
  </cols>
  <sheetData>
    <row r="1" spans="1:16" ht="28.5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5.75">
      <c r="A2" s="4"/>
      <c r="B2" s="4"/>
      <c r="C2" s="4"/>
      <c r="D2" s="4"/>
      <c r="E2" s="4"/>
      <c r="F2" s="5"/>
      <c r="G2" s="4"/>
      <c r="H2" s="4"/>
      <c r="I2" s="67" t="s">
        <v>72</v>
      </c>
      <c r="J2" s="54"/>
      <c r="K2" s="54"/>
      <c r="L2" s="54"/>
      <c r="M2" s="54"/>
      <c r="N2" s="54"/>
      <c r="O2" s="54"/>
      <c r="P2" s="54"/>
    </row>
    <row r="3" spans="1:16" s="1" customFormat="1" ht="17.25" customHeight="1">
      <c r="A3" s="68" t="s">
        <v>73</v>
      </c>
      <c r="B3" s="69"/>
      <c r="C3" s="69"/>
      <c r="D3" s="69"/>
      <c r="E3" s="69"/>
      <c r="F3" s="70"/>
      <c r="G3" s="62" t="s">
        <v>74</v>
      </c>
      <c r="H3" s="48"/>
      <c r="I3" s="48"/>
      <c r="J3" s="48"/>
      <c r="K3" s="48"/>
      <c r="L3" s="48"/>
      <c r="M3" s="48"/>
      <c r="N3" s="48"/>
      <c r="O3" s="48"/>
      <c r="P3" s="48"/>
    </row>
    <row r="4" spans="1:16" s="1" customFormat="1" ht="16.5" customHeight="1">
      <c r="A4" s="62" t="s">
        <v>75</v>
      </c>
      <c r="B4" s="56" t="s">
        <v>76</v>
      </c>
      <c r="C4" s="56" t="s">
        <v>144</v>
      </c>
      <c r="D4" s="56" t="s">
        <v>77</v>
      </c>
      <c r="E4" s="63" t="s">
        <v>78</v>
      </c>
      <c r="F4" s="65" t="s">
        <v>79</v>
      </c>
      <c r="G4" s="62" t="s">
        <v>80</v>
      </c>
      <c r="H4" s="56" t="s">
        <v>144</v>
      </c>
      <c r="I4" s="56" t="s">
        <v>77</v>
      </c>
      <c r="J4" s="8"/>
      <c r="K4" s="8"/>
      <c r="L4" s="8"/>
      <c r="M4" s="8"/>
      <c r="N4" s="8"/>
      <c r="O4" s="63" t="s">
        <v>78</v>
      </c>
      <c r="P4" s="65" t="s">
        <v>79</v>
      </c>
    </row>
    <row r="5" spans="1:16" s="1" customFormat="1" ht="16.5" customHeight="1">
      <c r="A5" s="48"/>
      <c r="B5" s="57"/>
      <c r="C5" s="64"/>
      <c r="D5" s="64"/>
      <c r="E5" s="64"/>
      <c r="F5" s="61"/>
      <c r="G5" s="48"/>
      <c r="H5" s="57"/>
      <c r="I5" s="57"/>
      <c r="J5" s="27" t="s">
        <v>81</v>
      </c>
      <c r="K5" s="27" t="s">
        <v>82</v>
      </c>
      <c r="L5" s="27" t="s">
        <v>83</v>
      </c>
      <c r="M5" s="27" t="s">
        <v>84</v>
      </c>
      <c r="N5" s="27" t="s">
        <v>85</v>
      </c>
      <c r="O5" s="64"/>
      <c r="P5" s="60"/>
    </row>
    <row r="6" spans="1:16" s="1" customFormat="1" ht="13.5" customHeight="1">
      <c r="A6" s="9" t="s">
        <v>86</v>
      </c>
      <c r="B6" s="10">
        <f>SUM(B7:B18)</f>
        <v>56000</v>
      </c>
      <c r="C6" s="10">
        <f>SUM(C7:C18)</f>
        <v>47000</v>
      </c>
      <c r="D6" s="10">
        <f>SUM(D7:D18)</f>
        <v>60000</v>
      </c>
      <c r="E6" s="11">
        <f>D6-C6</f>
        <v>13000</v>
      </c>
      <c r="F6" s="12">
        <f>E6/C6*100</f>
        <v>27.659574468085108</v>
      </c>
      <c r="G6" s="9" t="s">
        <v>87</v>
      </c>
      <c r="H6" s="13">
        <v>28655</v>
      </c>
      <c r="I6" s="28">
        <v>22231</v>
      </c>
      <c r="J6" s="28">
        <v>5</v>
      </c>
      <c r="K6" s="28">
        <v>1500</v>
      </c>
      <c r="L6" s="28"/>
      <c r="M6" s="28"/>
      <c r="N6" s="28">
        <v>104908220.08</v>
      </c>
      <c r="O6" s="13">
        <f aca="true" t="shared" si="0" ref="O6:O35">I6-H6</f>
        <v>-6424</v>
      </c>
      <c r="P6" s="12">
        <f>O6/H6*100</f>
        <v>-22.418426103646834</v>
      </c>
    </row>
    <row r="7" spans="1:16" ht="13.5" customHeight="1">
      <c r="A7" s="14" t="s">
        <v>88</v>
      </c>
      <c r="B7" s="11">
        <v>32000</v>
      </c>
      <c r="C7" s="15">
        <v>19100</v>
      </c>
      <c r="D7" s="11">
        <v>20000</v>
      </c>
      <c r="E7" s="11">
        <f aca="true" t="shared" si="1" ref="E7:E27">D7-C7</f>
        <v>900</v>
      </c>
      <c r="F7" s="12">
        <f aca="true" t="shared" si="2" ref="F7:F27">E7/C7*100</f>
        <v>4.712041884816754</v>
      </c>
      <c r="G7" s="16" t="s">
        <v>89</v>
      </c>
      <c r="H7" s="13"/>
      <c r="I7" s="28"/>
      <c r="J7" s="29"/>
      <c r="K7" s="29"/>
      <c r="L7" s="29"/>
      <c r="M7" s="29"/>
      <c r="N7" s="29"/>
      <c r="O7" s="13">
        <f t="shared" si="0"/>
        <v>0</v>
      </c>
      <c r="P7" s="12"/>
    </row>
    <row r="8" spans="1:16" ht="13.5" customHeight="1">
      <c r="A8" s="14" t="s">
        <v>90</v>
      </c>
      <c r="B8" s="11">
        <v>2500</v>
      </c>
      <c r="C8" s="15">
        <v>2900</v>
      </c>
      <c r="D8" s="11">
        <v>3000</v>
      </c>
      <c r="E8" s="11">
        <f t="shared" si="1"/>
        <v>100</v>
      </c>
      <c r="F8" s="12">
        <f t="shared" si="2"/>
        <v>3.4482758620689653</v>
      </c>
      <c r="G8" s="16" t="s">
        <v>91</v>
      </c>
      <c r="H8" s="13"/>
      <c r="I8" s="28"/>
      <c r="J8" s="28"/>
      <c r="K8" s="28"/>
      <c r="L8" s="28"/>
      <c r="M8" s="28">
        <v>300</v>
      </c>
      <c r="N8" s="28">
        <v>4789384.46</v>
      </c>
      <c r="O8" s="13">
        <f t="shared" si="0"/>
        <v>0</v>
      </c>
      <c r="P8" s="12"/>
    </row>
    <row r="9" spans="1:16" ht="13.5" customHeight="1">
      <c r="A9" s="14" t="s">
        <v>92</v>
      </c>
      <c r="B9" s="11">
        <v>2000</v>
      </c>
      <c r="C9" s="15">
        <v>1500</v>
      </c>
      <c r="D9" s="11">
        <v>1400</v>
      </c>
      <c r="E9" s="11">
        <f t="shared" si="1"/>
        <v>-100</v>
      </c>
      <c r="F9" s="12">
        <f t="shared" si="2"/>
        <v>-6.666666666666667</v>
      </c>
      <c r="G9" s="16" t="s">
        <v>93</v>
      </c>
      <c r="H9" s="13">
        <v>8189</v>
      </c>
      <c r="I9" s="28">
        <v>5854</v>
      </c>
      <c r="J9" s="28"/>
      <c r="K9" s="28"/>
      <c r="L9" s="28">
        <v>686</v>
      </c>
      <c r="M9" s="28">
        <v>700</v>
      </c>
      <c r="N9" s="28">
        <v>54720798.68</v>
      </c>
      <c r="O9" s="13">
        <f t="shared" si="0"/>
        <v>-2335</v>
      </c>
      <c r="P9" s="12">
        <f aca="true" t="shared" si="3" ref="P9:P35">O9/H9*100</f>
        <v>-28.513860056172913</v>
      </c>
    </row>
    <row r="10" spans="1:16" ht="13.5" customHeight="1">
      <c r="A10" s="14" t="s">
        <v>94</v>
      </c>
      <c r="B10" s="11">
        <v>4500</v>
      </c>
      <c r="C10" s="15">
        <v>3100</v>
      </c>
      <c r="D10" s="11">
        <v>3100</v>
      </c>
      <c r="E10" s="11">
        <f t="shared" si="1"/>
        <v>0</v>
      </c>
      <c r="F10" s="12">
        <f t="shared" si="2"/>
        <v>0</v>
      </c>
      <c r="G10" s="16" t="s">
        <v>95</v>
      </c>
      <c r="H10" s="13">
        <v>46935</v>
      </c>
      <c r="I10" s="28">
        <v>26134</v>
      </c>
      <c r="J10" s="28">
        <v>2805</v>
      </c>
      <c r="K10" s="28"/>
      <c r="L10" s="28">
        <v>1000</v>
      </c>
      <c r="M10" s="28">
        <v>1900</v>
      </c>
      <c r="N10" s="28">
        <v>193843317</v>
      </c>
      <c r="O10" s="13">
        <f t="shared" si="0"/>
        <v>-20801</v>
      </c>
      <c r="P10" s="12">
        <f t="shared" si="3"/>
        <v>-44.31873868115479</v>
      </c>
    </row>
    <row r="11" spans="1:16" ht="13.5" customHeight="1">
      <c r="A11" s="14" t="s">
        <v>96</v>
      </c>
      <c r="B11" s="11">
        <v>700</v>
      </c>
      <c r="C11" s="15">
        <v>950</v>
      </c>
      <c r="D11" s="11">
        <v>750</v>
      </c>
      <c r="E11" s="11">
        <f t="shared" si="1"/>
        <v>-200</v>
      </c>
      <c r="F11" s="12">
        <f t="shared" si="2"/>
        <v>-21.052631578947366</v>
      </c>
      <c r="G11" s="16" t="s">
        <v>97</v>
      </c>
      <c r="H11" s="13">
        <v>6630</v>
      </c>
      <c r="I11" s="28">
        <v>2104</v>
      </c>
      <c r="J11" s="28"/>
      <c r="K11" s="28"/>
      <c r="L11" s="28"/>
      <c r="M11" s="28">
        <v>200</v>
      </c>
      <c r="N11" s="28">
        <v>5585690.4</v>
      </c>
      <c r="O11" s="13">
        <f t="shared" si="0"/>
        <v>-4526</v>
      </c>
      <c r="P11" s="12">
        <f t="shared" si="3"/>
        <v>-68.26546003016591</v>
      </c>
    </row>
    <row r="12" spans="1:16" ht="13.5" customHeight="1">
      <c r="A12" s="14" t="s">
        <v>98</v>
      </c>
      <c r="B12" s="11">
        <v>1300</v>
      </c>
      <c r="C12" s="15">
        <v>1500</v>
      </c>
      <c r="D12" s="11">
        <v>1400</v>
      </c>
      <c r="E12" s="11">
        <f t="shared" si="1"/>
        <v>-100</v>
      </c>
      <c r="F12" s="12">
        <f t="shared" si="2"/>
        <v>-6.666666666666667</v>
      </c>
      <c r="G12" s="16" t="s">
        <v>99</v>
      </c>
      <c r="H12" s="13">
        <v>8227</v>
      </c>
      <c r="I12" s="28">
        <v>3195</v>
      </c>
      <c r="J12" s="28">
        <v>149.3272</v>
      </c>
      <c r="K12" s="28"/>
      <c r="L12" s="28">
        <v>19.2</v>
      </c>
      <c r="M12" s="28">
        <v>6100</v>
      </c>
      <c r="N12" s="28">
        <v>76339443.54</v>
      </c>
      <c r="O12" s="13">
        <f t="shared" si="0"/>
        <v>-5032</v>
      </c>
      <c r="P12" s="12">
        <f t="shared" si="3"/>
        <v>-61.16445849033669</v>
      </c>
    </row>
    <row r="13" spans="1:16" ht="13.5" customHeight="1">
      <c r="A13" s="14" t="s">
        <v>100</v>
      </c>
      <c r="B13" s="11">
        <v>1500</v>
      </c>
      <c r="C13" s="15">
        <v>3500</v>
      </c>
      <c r="D13" s="11">
        <v>3500</v>
      </c>
      <c r="E13" s="11">
        <f t="shared" si="1"/>
        <v>0</v>
      </c>
      <c r="F13" s="12">
        <f t="shared" si="2"/>
        <v>0</v>
      </c>
      <c r="G13" s="16" t="s">
        <v>101</v>
      </c>
      <c r="H13" s="13">
        <v>45604</v>
      </c>
      <c r="I13" s="28">
        <v>39250</v>
      </c>
      <c r="J13" s="28">
        <v>5246.7</v>
      </c>
      <c r="K13" s="28"/>
      <c r="L13" s="28">
        <v>400</v>
      </c>
      <c r="M13" s="28">
        <v>600</v>
      </c>
      <c r="N13" s="28">
        <v>185378379.98</v>
      </c>
      <c r="O13" s="13">
        <f t="shared" si="0"/>
        <v>-6354</v>
      </c>
      <c r="P13" s="12">
        <f t="shared" si="3"/>
        <v>-13.932988334356637</v>
      </c>
    </row>
    <row r="14" spans="1:16" ht="13.5" customHeight="1">
      <c r="A14" s="14" t="s">
        <v>102</v>
      </c>
      <c r="B14" s="11">
        <v>1300</v>
      </c>
      <c r="C14" s="15">
        <v>1350</v>
      </c>
      <c r="D14" s="11">
        <v>1300</v>
      </c>
      <c r="E14" s="11">
        <f t="shared" si="1"/>
        <v>-50</v>
      </c>
      <c r="F14" s="12">
        <f t="shared" si="2"/>
        <v>-3.7037037037037033</v>
      </c>
      <c r="G14" s="16" t="s">
        <v>103</v>
      </c>
      <c r="H14" s="13">
        <v>28686</v>
      </c>
      <c r="I14" s="28">
        <v>19598</v>
      </c>
      <c r="J14" s="29"/>
      <c r="K14" s="29"/>
      <c r="L14" s="29"/>
      <c r="M14" s="29"/>
      <c r="N14" s="28">
        <v>256711.32</v>
      </c>
      <c r="O14" s="13">
        <f t="shared" si="0"/>
        <v>-9088</v>
      </c>
      <c r="P14" s="12">
        <f t="shared" si="3"/>
        <v>-31.680959352994492</v>
      </c>
    </row>
    <row r="15" spans="1:16" ht="13.5" customHeight="1">
      <c r="A15" s="14" t="s">
        <v>104</v>
      </c>
      <c r="B15" s="11">
        <v>800</v>
      </c>
      <c r="C15" s="15">
        <v>750</v>
      </c>
      <c r="D15" s="11">
        <v>750</v>
      </c>
      <c r="E15" s="11">
        <f t="shared" si="1"/>
        <v>0</v>
      </c>
      <c r="F15" s="12">
        <f t="shared" si="2"/>
        <v>0</v>
      </c>
      <c r="G15" s="16" t="s">
        <v>105</v>
      </c>
      <c r="H15" s="13">
        <v>14813</v>
      </c>
      <c r="I15" s="28">
        <v>11543</v>
      </c>
      <c r="J15" s="28">
        <v>3510.2</v>
      </c>
      <c r="K15" s="28"/>
      <c r="L15" s="28">
        <v>200</v>
      </c>
      <c r="M15" s="28">
        <v>700</v>
      </c>
      <c r="N15" s="28">
        <v>112993850.85</v>
      </c>
      <c r="O15" s="13">
        <f t="shared" si="0"/>
        <v>-3270</v>
      </c>
      <c r="P15" s="12">
        <f t="shared" si="3"/>
        <v>-22.075204212516034</v>
      </c>
    </row>
    <row r="16" spans="1:16" ht="13.5" customHeight="1">
      <c r="A16" s="14" t="s">
        <v>106</v>
      </c>
      <c r="B16" s="11">
        <v>6000</v>
      </c>
      <c r="C16" s="15">
        <v>9800</v>
      </c>
      <c r="D16" s="11">
        <v>22200</v>
      </c>
      <c r="E16" s="11">
        <f t="shared" si="1"/>
        <v>12400</v>
      </c>
      <c r="F16" s="12">
        <f t="shared" si="2"/>
        <v>126.53061224489797</v>
      </c>
      <c r="G16" s="16" t="s">
        <v>107</v>
      </c>
      <c r="H16" s="13">
        <f>41536+4</f>
        <v>41540</v>
      </c>
      <c r="I16" s="28">
        <v>10746</v>
      </c>
      <c r="J16" s="28">
        <v>4206.1</v>
      </c>
      <c r="K16" s="28"/>
      <c r="L16" s="28"/>
      <c r="M16" s="28">
        <v>700</v>
      </c>
      <c r="N16" s="28">
        <v>55260000</v>
      </c>
      <c r="O16" s="13">
        <f t="shared" si="0"/>
        <v>-30794</v>
      </c>
      <c r="P16" s="12">
        <f t="shared" si="3"/>
        <v>-74.1309581126625</v>
      </c>
    </row>
    <row r="17" spans="1:16" ht="13.5" customHeight="1">
      <c r="A17" s="14" t="s">
        <v>108</v>
      </c>
      <c r="B17" s="11">
        <v>3000</v>
      </c>
      <c r="C17" s="15">
        <v>2200</v>
      </c>
      <c r="D17" s="11">
        <v>2300</v>
      </c>
      <c r="E17" s="11">
        <f t="shared" si="1"/>
        <v>100</v>
      </c>
      <c r="F17" s="12">
        <f t="shared" si="2"/>
        <v>4.545454545454546</v>
      </c>
      <c r="G17" s="16" t="s">
        <v>109</v>
      </c>
      <c r="H17" s="13">
        <v>100879</v>
      </c>
      <c r="I17" s="28">
        <v>60021</v>
      </c>
      <c r="J17" s="28"/>
      <c r="K17" s="28"/>
      <c r="L17" s="28">
        <v>4597</v>
      </c>
      <c r="M17" s="28">
        <v>300</v>
      </c>
      <c r="N17" s="28">
        <v>93962188.99</v>
      </c>
      <c r="O17" s="13">
        <f t="shared" si="0"/>
        <v>-40858</v>
      </c>
      <c r="P17" s="12">
        <f t="shared" si="3"/>
        <v>-40.50198752961469</v>
      </c>
    </row>
    <row r="18" spans="1:16" ht="13.5" customHeight="1">
      <c r="A18" s="14" t="s">
        <v>110</v>
      </c>
      <c r="B18" s="11">
        <v>400</v>
      </c>
      <c r="C18" s="15">
        <v>350</v>
      </c>
      <c r="D18" s="11">
        <v>300</v>
      </c>
      <c r="E18" s="11">
        <f t="shared" si="1"/>
        <v>-50</v>
      </c>
      <c r="F18" s="12">
        <f t="shared" si="2"/>
        <v>-14.285714285714285</v>
      </c>
      <c r="G18" s="16" t="s">
        <v>111</v>
      </c>
      <c r="H18" s="13">
        <v>6945</v>
      </c>
      <c r="I18" s="28">
        <v>1951</v>
      </c>
      <c r="J18" s="28">
        <v>15892.8</v>
      </c>
      <c r="K18" s="28"/>
      <c r="L18" s="28">
        <v>3997.8</v>
      </c>
      <c r="M18" s="28">
        <v>7000</v>
      </c>
      <c r="N18" s="28">
        <v>359579825.63</v>
      </c>
      <c r="O18" s="13">
        <f t="shared" si="0"/>
        <v>-4994</v>
      </c>
      <c r="P18" s="12">
        <f t="shared" si="3"/>
        <v>-71.90784737221023</v>
      </c>
    </row>
    <row r="19" spans="1:16" ht="13.5" customHeight="1">
      <c r="A19" s="16" t="s">
        <v>112</v>
      </c>
      <c r="B19" s="11">
        <f>SUM(B20:B27)</f>
        <v>30800</v>
      </c>
      <c r="C19" s="11">
        <f>SUM(C20:C27)</f>
        <v>40000</v>
      </c>
      <c r="D19" s="11">
        <f>SUM(D20:D27)</f>
        <v>30000</v>
      </c>
      <c r="E19" s="11">
        <f t="shared" si="1"/>
        <v>-10000</v>
      </c>
      <c r="F19" s="12">
        <f t="shared" si="2"/>
        <v>-25</v>
      </c>
      <c r="G19" s="16" t="s">
        <v>113</v>
      </c>
      <c r="H19" s="13">
        <v>5753</v>
      </c>
      <c r="I19" s="28">
        <v>2643</v>
      </c>
      <c r="J19" s="28"/>
      <c r="K19" s="28"/>
      <c r="L19" s="28">
        <v>600</v>
      </c>
      <c r="M19" s="28">
        <v>2800</v>
      </c>
      <c r="N19" s="28">
        <v>47159443.4</v>
      </c>
      <c r="O19" s="13">
        <f t="shared" si="0"/>
        <v>-3110</v>
      </c>
      <c r="P19" s="12">
        <f t="shared" si="3"/>
        <v>-54.058751955501485</v>
      </c>
    </row>
    <row r="20" spans="1:16" ht="13.5" customHeight="1">
      <c r="A20" s="14" t="s">
        <v>114</v>
      </c>
      <c r="B20" s="11">
        <v>4300</v>
      </c>
      <c r="C20" s="11">
        <v>3568</v>
      </c>
      <c r="D20" s="11">
        <v>3000</v>
      </c>
      <c r="E20" s="11">
        <f t="shared" si="1"/>
        <v>-568</v>
      </c>
      <c r="F20" s="12">
        <f t="shared" si="2"/>
        <v>-15.919282511210762</v>
      </c>
      <c r="G20" s="17" t="s">
        <v>115</v>
      </c>
      <c r="H20" s="13">
        <v>858</v>
      </c>
      <c r="I20" s="28">
        <v>342</v>
      </c>
      <c r="J20" s="28"/>
      <c r="K20" s="28"/>
      <c r="L20" s="28">
        <v>3500</v>
      </c>
      <c r="M20" s="28"/>
      <c r="N20" s="28">
        <v>38525418.62</v>
      </c>
      <c r="O20" s="13">
        <f t="shared" si="0"/>
        <v>-516</v>
      </c>
      <c r="P20" s="12">
        <f t="shared" si="3"/>
        <v>-60.13986013986013</v>
      </c>
    </row>
    <row r="21" spans="1:16" ht="13.5" customHeight="1">
      <c r="A21" s="14" t="s">
        <v>116</v>
      </c>
      <c r="B21" s="11">
        <v>3150</v>
      </c>
      <c r="C21" s="11">
        <v>2873</v>
      </c>
      <c r="D21" s="11">
        <v>3070</v>
      </c>
      <c r="E21" s="11">
        <f t="shared" si="1"/>
        <v>197</v>
      </c>
      <c r="F21" s="12">
        <f t="shared" si="2"/>
        <v>6.856943961016359</v>
      </c>
      <c r="G21" s="17" t="s">
        <v>117</v>
      </c>
      <c r="H21" s="13"/>
      <c r="I21" s="28"/>
      <c r="J21" s="28"/>
      <c r="K21" s="28"/>
      <c r="L21" s="28"/>
      <c r="M21" s="28">
        <v>4100</v>
      </c>
      <c r="N21" s="28">
        <v>41851490.06</v>
      </c>
      <c r="O21" s="13">
        <f t="shared" si="0"/>
        <v>0</v>
      </c>
      <c r="P21" s="12"/>
    </row>
    <row r="22" spans="1:16" ht="13.5" customHeight="1">
      <c r="A22" s="14" t="s">
        <v>118</v>
      </c>
      <c r="B22" s="11">
        <v>4150</v>
      </c>
      <c r="C22" s="11">
        <v>2652</v>
      </c>
      <c r="D22" s="11">
        <v>4100</v>
      </c>
      <c r="E22" s="11">
        <f t="shared" si="1"/>
        <v>1448</v>
      </c>
      <c r="F22" s="12">
        <f t="shared" si="2"/>
        <v>54.600301659125186</v>
      </c>
      <c r="G22" s="17" t="s">
        <v>119</v>
      </c>
      <c r="H22" s="18"/>
      <c r="I22" s="28"/>
      <c r="J22" s="30"/>
      <c r="K22" s="30"/>
      <c r="L22" s="30"/>
      <c r="M22" s="30"/>
      <c r="N22" s="30"/>
      <c r="O22" s="13">
        <f t="shared" si="0"/>
        <v>0</v>
      </c>
      <c r="P22" s="12"/>
    </row>
    <row r="23" spans="1:16" ht="13.5" customHeight="1">
      <c r="A23" s="14" t="s">
        <v>120</v>
      </c>
      <c r="B23" s="11"/>
      <c r="C23" s="11"/>
      <c r="D23" s="11"/>
      <c r="E23" s="11">
        <f t="shared" si="1"/>
        <v>0</v>
      </c>
      <c r="F23" s="12"/>
      <c r="G23" s="19" t="s">
        <v>121</v>
      </c>
      <c r="H23" s="13">
        <v>2265</v>
      </c>
      <c r="I23" s="28">
        <v>1987</v>
      </c>
      <c r="J23" s="29"/>
      <c r="K23" s="29"/>
      <c r="L23" s="29"/>
      <c r="M23" s="29"/>
      <c r="N23" s="29"/>
      <c r="O23" s="13">
        <f t="shared" si="0"/>
        <v>-278</v>
      </c>
      <c r="P23" s="12">
        <f t="shared" si="3"/>
        <v>-12.273730684326711</v>
      </c>
    </row>
    <row r="24" spans="1:16" ht="13.5" customHeight="1">
      <c r="A24" s="14" t="s">
        <v>122</v>
      </c>
      <c r="B24" s="11">
        <v>8500</v>
      </c>
      <c r="C24" s="11">
        <v>6339</v>
      </c>
      <c r="D24" s="11">
        <v>11700</v>
      </c>
      <c r="E24" s="11">
        <f t="shared" si="1"/>
        <v>5361</v>
      </c>
      <c r="F24" s="12">
        <f t="shared" si="2"/>
        <v>84.57169900615239</v>
      </c>
      <c r="G24" s="19" t="s">
        <v>123</v>
      </c>
      <c r="H24" s="13">
        <v>18489</v>
      </c>
      <c r="I24" s="28">
        <v>7874</v>
      </c>
      <c r="J24" s="28"/>
      <c r="K24" s="28"/>
      <c r="L24" s="28"/>
      <c r="M24" s="28">
        <v>500</v>
      </c>
      <c r="N24" s="28">
        <v>9341036.66</v>
      </c>
      <c r="O24" s="13">
        <f t="shared" si="0"/>
        <v>-10615</v>
      </c>
      <c r="P24" s="12">
        <f t="shared" si="3"/>
        <v>-57.412515549786356</v>
      </c>
    </row>
    <row r="25" spans="1:16" ht="13.5" customHeight="1">
      <c r="A25" s="14" t="s">
        <v>124</v>
      </c>
      <c r="B25" s="11"/>
      <c r="C25" s="11">
        <v>1087</v>
      </c>
      <c r="D25" s="11">
        <v>60</v>
      </c>
      <c r="E25" s="11">
        <f t="shared" si="1"/>
        <v>-1027</v>
      </c>
      <c r="F25" s="12">
        <f t="shared" si="2"/>
        <v>-94.48022079116836</v>
      </c>
      <c r="G25" s="17" t="s">
        <v>125</v>
      </c>
      <c r="H25" s="13">
        <v>45</v>
      </c>
      <c r="I25" s="28">
        <v>23</v>
      </c>
      <c r="J25" s="28"/>
      <c r="K25" s="28"/>
      <c r="L25" s="28"/>
      <c r="M25" s="28"/>
      <c r="N25" s="28">
        <v>23920115.66</v>
      </c>
      <c r="O25" s="13">
        <f t="shared" si="0"/>
        <v>-22</v>
      </c>
      <c r="P25" s="12">
        <f t="shared" si="3"/>
        <v>-48.888888888888886</v>
      </c>
    </row>
    <row r="26" spans="1:16" ht="13.5" customHeight="1">
      <c r="A26" s="14" t="s">
        <v>126</v>
      </c>
      <c r="B26" s="11">
        <v>700</v>
      </c>
      <c r="C26" s="11">
        <v>1093</v>
      </c>
      <c r="D26" s="11">
        <v>700</v>
      </c>
      <c r="E26" s="11">
        <f t="shared" si="1"/>
        <v>-393</v>
      </c>
      <c r="F26" s="12">
        <f t="shared" si="2"/>
        <v>-35.95608417200366</v>
      </c>
      <c r="G26" s="17" t="s">
        <v>127</v>
      </c>
      <c r="H26" s="13">
        <v>1341</v>
      </c>
      <c r="I26" s="28">
        <v>1009</v>
      </c>
      <c r="J26" s="28"/>
      <c r="K26" s="28"/>
      <c r="L26" s="28"/>
      <c r="M26" s="28">
        <v>45</v>
      </c>
      <c r="N26" s="28">
        <v>1329765.8</v>
      </c>
      <c r="O26" s="13">
        <f t="shared" si="0"/>
        <v>-332</v>
      </c>
      <c r="P26" s="12">
        <f t="shared" si="3"/>
        <v>-24.757643549589858</v>
      </c>
    </row>
    <row r="27" spans="1:16" ht="13.5" customHeight="1">
      <c r="A27" s="14" t="s">
        <v>128</v>
      </c>
      <c r="B27" s="11">
        <v>10000</v>
      </c>
      <c r="C27" s="11">
        <v>22388</v>
      </c>
      <c r="D27" s="11">
        <v>7370</v>
      </c>
      <c r="E27" s="11">
        <f t="shared" si="1"/>
        <v>-15018</v>
      </c>
      <c r="F27" s="12">
        <f t="shared" si="2"/>
        <v>-67.08057888154369</v>
      </c>
      <c r="G27" s="17" t="s">
        <v>129</v>
      </c>
      <c r="H27" s="13"/>
      <c r="I27" s="28">
        <v>4000</v>
      </c>
      <c r="J27" s="28"/>
      <c r="K27" s="28"/>
      <c r="L27" s="28"/>
      <c r="M27" s="28">
        <v>45</v>
      </c>
      <c r="N27" s="28">
        <v>1329765.8</v>
      </c>
      <c r="O27" s="13">
        <f t="shared" si="0"/>
        <v>4000</v>
      </c>
      <c r="P27" s="12"/>
    </row>
    <row r="28" spans="1:16" ht="13.5" customHeight="1">
      <c r="A28" s="20"/>
      <c r="B28" s="11"/>
      <c r="C28" s="11"/>
      <c r="D28" s="11"/>
      <c r="E28" s="11"/>
      <c r="F28" s="12"/>
      <c r="G28" s="17" t="s">
        <v>130</v>
      </c>
      <c r="H28" s="13">
        <v>11002</v>
      </c>
      <c r="I28" s="28">
        <v>11277</v>
      </c>
      <c r="J28" s="29"/>
      <c r="K28" s="29"/>
      <c r="L28" s="29"/>
      <c r="M28" s="29"/>
      <c r="N28" s="29"/>
      <c r="O28" s="13">
        <f t="shared" si="0"/>
        <v>275</v>
      </c>
      <c r="P28" s="12">
        <f t="shared" si="3"/>
        <v>2.499545537175059</v>
      </c>
    </row>
    <row r="29" spans="1:16" ht="13.5" customHeight="1">
      <c r="A29" s="21"/>
      <c r="B29" s="11"/>
      <c r="C29" s="11"/>
      <c r="D29" s="11"/>
      <c r="E29" s="11"/>
      <c r="F29" s="12"/>
      <c r="G29" s="17" t="s">
        <v>131</v>
      </c>
      <c r="H29" s="13">
        <v>22</v>
      </c>
      <c r="I29" s="28">
        <v>19340</v>
      </c>
      <c r="J29" s="28"/>
      <c r="K29" s="28"/>
      <c r="L29" s="28"/>
      <c r="M29" s="28"/>
      <c r="N29" s="28"/>
      <c r="O29" s="13">
        <f t="shared" si="0"/>
        <v>19318</v>
      </c>
      <c r="P29" s="12">
        <f t="shared" si="3"/>
        <v>87809.09090909091</v>
      </c>
    </row>
    <row r="30" spans="1:16" ht="13.5" customHeight="1">
      <c r="A30" s="22" t="s">
        <v>132</v>
      </c>
      <c r="B30" s="23">
        <f>SUM(B6+B19)</f>
        <v>86800</v>
      </c>
      <c r="C30" s="23">
        <f>SUM(C6+C19)</f>
        <v>87000</v>
      </c>
      <c r="D30" s="23">
        <f>SUM(D6+D19)</f>
        <v>90000</v>
      </c>
      <c r="E30" s="23">
        <f aca="true" t="shared" si="4" ref="E30:E35">D30-C30</f>
        <v>3000</v>
      </c>
      <c r="F30" s="24">
        <f aca="true" t="shared" si="5" ref="F30:F35">E30/C30*100</f>
        <v>3.4482758620689653</v>
      </c>
      <c r="G30" s="6" t="s">
        <v>133</v>
      </c>
      <c r="H30" s="25">
        <f aca="true" t="shared" si="6" ref="H30:N30">SUM(H6:H29)</f>
        <v>376878</v>
      </c>
      <c r="I30" s="25">
        <f t="shared" si="6"/>
        <v>251122</v>
      </c>
      <c r="J30" s="25">
        <f t="shared" si="6"/>
        <v>31815.127200000003</v>
      </c>
      <c r="K30" s="25">
        <f t="shared" si="6"/>
        <v>1500</v>
      </c>
      <c r="L30" s="25">
        <f t="shared" si="6"/>
        <v>15000</v>
      </c>
      <c r="M30" s="25">
        <f t="shared" si="6"/>
        <v>25990</v>
      </c>
      <c r="N30" s="25">
        <f t="shared" si="6"/>
        <v>1411074846.93</v>
      </c>
      <c r="O30" s="25">
        <f t="shared" si="0"/>
        <v>-125756</v>
      </c>
      <c r="P30" s="24">
        <f t="shared" si="3"/>
        <v>-33.367827254443085</v>
      </c>
    </row>
    <row r="31" spans="1:16" ht="13.5" customHeight="1">
      <c r="A31" s="16" t="s">
        <v>134</v>
      </c>
      <c r="B31" s="11">
        <v>151218</v>
      </c>
      <c r="C31" s="11">
        <v>273612</v>
      </c>
      <c r="D31" s="11">
        <v>161623</v>
      </c>
      <c r="E31" s="11">
        <f t="shared" si="4"/>
        <v>-111989</v>
      </c>
      <c r="F31" s="12">
        <f t="shared" si="5"/>
        <v>-40.92985687762233</v>
      </c>
      <c r="G31" s="16" t="s">
        <v>135</v>
      </c>
      <c r="H31" s="11">
        <f>1355-4</f>
        <v>1351</v>
      </c>
      <c r="I31" s="28">
        <v>500</v>
      </c>
      <c r="J31" s="11"/>
      <c r="K31" s="11"/>
      <c r="L31" s="11"/>
      <c r="M31" s="11"/>
      <c r="N31" s="11"/>
      <c r="O31" s="13">
        <f t="shared" si="0"/>
        <v>-851</v>
      </c>
      <c r="P31" s="12">
        <f t="shared" si="3"/>
        <v>-62.99037749814952</v>
      </c>
    </row>
    <row r="32" spans="1:16" ht="13.5" customHeight="1">
      <c r="A32" s="16" t="s">
        <v>136</v>
      </c>
      <c r="B32" s="11"/>
      <c r="C32" s="11">
        <v>458</v>
      </c>
      <c r="D32" s="11"/>
      <c r="E32" s="11">
        <f t="shared" si="4"/>
        <v>-458</v>
      </c>
      <c r="F32" s="12"/>
      <c r="G32" s="17" t="s">
        <v>137</v>
      </c>
      <c r="H32" s="11">
        <v>200</v>
      </c>
      <c r="I32" s="31"/>
      <c r="J32" s="11"/>
      <c r="K32" s="11"/>
      <c r="L32" s="11"/>
      <c r="M32" s="11"/>
      <c r="N32" s="11"/>
      <c r="O32" s="13">
        <f t="shared" si="0"/>
        <v>-200</v>
      </c>
      <c r="P32" s="12"/>
    </row>
    <row r="33" spans="1:16" ht="13.5" customHeight="1">
      <c r="A33" s="16" t="s">
        <v>138</v>
      </c>
      <c r="B33" s="11"/>
      <c r="C33" s="11">
        <v>5316</v>
      </c>
      <c r="D33" s="11"/>
      <c r="E33" s="11">
        <f t="shared" si="4"/>
        <v>-5316</v>
      </c>
      <c r="F33" s="12"/>
      <c r="G33" s="16" t="s">
        <v>139</v>
      </c>
      <c r="H33" s="11">
        <v>488</v>
      </c>
      <c r="I33" s="31"/>
      <c r="J33" s="11"/>
      <c r="K33" s="11"/>
      <c r="L33" s="11"/>
      <c r="M33" s="11"/>
      <c r="N33" s="11"/>
      <c r="O33" s="13">
        <f t="shared" si="0"/>
        <v>-488</v>
      </c>
      <c r="P33" s="12"/>
    </row>
    <row r="34" spans="1:16" ht="13.5" customHeight="1">
      <c r="A34" s="16" t="s">
        <v>140</v>
      </c>
      <c r="B34" s="11"/>
      <c r="C34" s="11">
        <f>5400+7000+13772+131</f>
        <v>26303</v>
      </c>
      <c r="D34" s="11"/>
      <c r="E34" s="11">
        <f t="shared" si="4"/>
        <v>-26303</v>
      </c>
      <c r="F34" s="12"/>
      <c r="G34" s="16" t="s">
        <v>141</v>
      </c>
      <c r="H34" s="11">
        <v>13772</v>
      </c>
      <c r="I34" s="28">
        <v>1</v>
      </c>
      <c r="J34" s="11"/>
      <c r="K34" s="11"/>
      <c r="L34" s="11"/>
      <c r="M34" s="11"/>
      <c r="N34" s="11"/>
      <c r="O34" s="13">
        <f t="shared" si="0"/>
        <v>-13771</v>
      </c>
      <c r="P34" s="12"/>
    </row>
    <row r="35" spans="1:16" ht="13.5" customHeight="1">
      <c r="A35" s="22" t="s">
        <v>142</v>
      </c>
      <c r="B35" s="23">
        <f>SUM(B30:B34)</f>
        <v>238018</v>
      </c>
      <c r="C35" s="23">
        <f>SUM(C30:C34)</f>
        <v>392689</v>
      </c>
      <c r="D35" s="23">
        <f>SUM(D30:D34)</f>
        <v>251623</v>
      </c>
      <c r="E35" s="23">
        <f t="shared" si="4"/>
        <v>-141066</v>
      </c>
      <c r="F35" s="24">
        <f t="shared" si="5"/>
        <v>-35.92308417093425</v>
      </c>
      <c r="G35" s="6" t="s">
        <v>143</v>
      </c>
      <c r="H35" s="25">
        <f>SUM(H30:H34)</f>
        <v>392689</v>
      </c>
      <c r="I35" s="25">
        <f aca="true" t="shared" si="7" ref="I35:N35">SUM(I30:I34)</f>
        <v>251623</v>
      </c>
      <c r="J35" s="25">
        <f t="shared" si="7"/>
        <v>31815.127200000003</v>
      </c>
      <c r="K35" s="25">
        <f t="shared" si="7"/>
        <v>1500</v>
      </c>
      <c r="L35" s="25">
        <f t="shared" si="7"/>
        <v>15000</v>
      </c>
      <c r="M35" s="25">
        <f t="shared" si="7"/>
        <v>25990</v>
      </c>
      <c r="N35" s="25">
        <f t="shared" si="7"/>
        <v>1411074846.93</v>
      </c>
      <c r="O35" s="25">
        <f t="shared" si="0"/>
        <v>-141066</v>
      </c>
      <c r="P35" s="24">
        <f t="shared" si="3"/>
        <v>-35.92308417093425</v>
      </c>
    </row>
    <row r="37" ht="14.25">
      <c r="J37" s="32"/>
    </row>
    <row r="39" spans="7:10" ht="14.25">
      <c r="G39" s="26"/>
      <c r="J39" s="32"/>
    </row>
  </sheetData>
  <sheetProtection/>
  <mergeCells count="15"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A1:P1"/>
    <mergeCell ref="I2:P2"/>
    <mergeCell ref="A3:F3"/>
    <mergeCell ref="G3:P3"/>
    <mergeCell ref="A4:A5"/>
  </mergeCells>
  <printOptions horizontalCentered="1"/>
  <pageMargins left="0.6692913385826772" right="0.6692913385826772" top="0.5511811023622047" bottom="0.5905511811023623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2017-12-17T08:26:08Z</cp:lastPrinted>
  <dcterms:created xsi:type="dcterms:W3CDTF">1996-12-17T01:32:42Z</dcterms:created>
  <dcterms:modified xsi:type="dcterms:W3CDTF">2020-01-06T09:30:58Z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