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2018年一般预算收支完成 " sheetId="1" r:id="rId1"/>
    <sheet name="2019年一般预算收支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<sst xmlns="http://schemas.openxmlformats.org/spreadsheetml/2006/main" count="159" uniqueCount="141">
  <si>
    <t>单位：万元</t>
  </si>
  <si>
    <r>
      <t>附表</t>
    </r>
    <r>
      <rPr>
        <sz val="12"/>
        <rFont val="Times New Roman"/>
        <family val="1"/>
      </rPr>
      <t>1</t>
    </r>
  </si>
  <si>
    <t>单位：万元</t>
  </si>
  <si>
    <t>项目</t>
  </si>
  <si>
    <t>项目（功能分类）</t>
  </si>
  <si>
    <r>
      <t>收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仿宋"/>
        <family val="3"/>
      </rPr>
      <t>入</t>
    </r>
  </si>
  <si>
    <r>
      <t>支</t>
    </r>
    <r>
      <rPr>
        <b/>
        <sz val="10"/>
        <rFont val="Times New Roman"/>
        <family val="1"/>
      </rPr>
      <t xml:space="preserve">                      </t>
    </r>
    <r>
      <rPr>
        <b/>
        <sz val="10"/>
        <rFont val="仿宋"/>
        <family val="3"/>
      </rPr>
      <t>出</t>
    </r>
  </si>
  <si>
    <t>一、税收收入</t>
  </si>
  <si>
    <t>一、一般公共服务支出</t>
  </si>
  <si>
    <t>增值税</t>
  </si>
  <si>
    <t>二、外交支出</t>
  </si>
  <si>
    <t>营业税</t>
  </si>
  <si>
    <t>三、国防支出</t>
  </si>
  <si>
    <t>企业所得税</t>
  </si>
  <si>
    <t>四、公共安全支出</t>
  </si>
  <si>
    <t>个人所得税</t>
  </si>
  <si>
    <t>五、教育支出</t>
  </si>
  <si>
    <t>六、科学技术支出</t>
  </si>
  <si>
    <t>城市维护建设税</t>
  </si>
  <si>
    <t>七、文化体育与传媒支出</t>
  </si>
  <si>
    <t>房产税</t>
  </si>
  <si>
    <t>八、社会保障和就业支出</t>
  </si>
  <si>
    <t>印花税</t>
  </si>
  <si>
    <t>九、医疗卫生与计划生育支出</t>
  </si>
  <si>
    <t>城镇土地使用税</t>
  </si>
  <si>
    <t>十、节能环保支出</t>
  </si>
  <si>
    <t>车船税</t>
  </si>
  <si>
    <t>十一、城乡社区支出</t>
  </si>
  <si>
    <t>土地增值税</t>
  </si>
  <si>
    <t>十二、农林水支出</t>
  </si>
  <si>
    <t>耕地占用税</t>
  </si>
  <si>
    <t>十三、交通运输支出</t>
  </si>
  <si>
    <t>契税</t>
  </si>
  <si>
    <t>十四、资源勘探信息等支出</t>
  </si>
  <si>
    <t>二、非税收入</t>
  </si>
  <si>
    <t>十五、商业服务业等支出</t>
  </si>
  <si>
    <t>专项收入</t>
  </si>
  <si>
    <t>十六、金融支出</t>
  </si>
  <si>
    <t>行政事业性收费收入</t>
  </si>
  <si>
    <t>十七、援助其他地区支出</t>
  </si>
  <si>
    <t>罚没收入</t>
  </si>
  <si>
    <t>十八、国土海洋气象等支出</t>
  </si>
  <si>
    <t>国有资本经营收入</t>
  </si>
  <si>
    <t>十九、住房保障支出</t>
  </si>
  <si>
    <r>
      <t>国有资源（资产</t>
    </r>
    <r>
      <rPr>
        <sz val="9"/>
        <rFont val="Times New Roman"/>
        <family val="1"/>
      </rPr>
      <t>)</t>
    </r>
    <r>
      <rPr>
        <sz val="9"/>
        <rFont val="仿宋"/>
        <family val="3"/>
      </rPr>
      <t>有偿使用收入</t>
    </r>
  </si>
  <si>
    <t>二十、粮油物资储备支出</t>
  </si>
  <si>
    <t>捐赠收入</t>
  </si>
  <si>
    <t>二十一、预备费</t>
  </si>
  <si>
    <t>二十二、地方债务还本付息支出</t>
  </si>
  <si>
    <t>二十三、其他支出</t>
  </si>
  <si>
    <t>一般公共预算收入小计</t>
  </si>
  <si>
    <t>一般公共预算支出小计</t>
  </si>
  <si>
    <t>自治区补助收入</t>
  </si>
  <si>
    <t>上解支出</t>
  </si>
  <si>
    <t>上年结余</t>
  </si>
  <si>
    <t>安排预算稳定调节基金</t>
  </si>
  <si>
    <t>地方政府一般债券转贷收入</t>
  </si>
  <si>
    <t>年终结余</t>
  </si>
  <si>
    <t>调入预算稳定调节基金</t>
  </si>
  <si>
    <t>地方政府其他一般债务还本支出</t>
  </si>
  <si>
    <t>调入资金</t>
  </si>
  <si>
    <r>
      <t>收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入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总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计</t>
    </r>
  </si>
  <si>
    <r>
      <t>支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出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总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计</t>
    </r>
  </si>
  <si>
    <t>年度
预算数</t>
  </si>
  <si>
    <r>
      <t>为年度
预算的</t>
    </r>
    <r>
      <rPr>
        <b/>
        <sz val="9"/>
        <rFont val="Times New Roman"/>
        <family val="1"/>
      </rPr>
      <t>%</t>
    </r>
  </si>
  <si>
    <t>上年
同期数</t>
  </si>
  <si>
    <r>
      <t>比上年
同期增减</t>
    </r>
    <r>
      <rPr>
        <b/>
        <sz val="9"/>
        <rFont val="Times New Roman"/>
        <family val="1"/>
      </rPr>
      <t>%</t>
    </r>
  </si>
  <si>
    <t>调整
预算数</t>
  </si>
  <si>
    <r>
      <t>为调整
预算的</t>
    </r>
    <r>
      <rPr>
        <b/>
        <sz val="9"/>
        <rFont val="Times New Roman"/>
        <family val="1"/>
      </rPr>
      <t>%</t>
    </r>
  </si>
  <si>
    <r>
      <t>附表</t>
    </r>
    <r>
      <rPr>
        <sz val="12"/>
        <rFont val="Times New Roman"/>
        <family val="1"/>
      </rPr>
      <t>2</t>
    </r>
  </si>
  <si>
    <t>单位：万元</t>
  </si>
  <si>
    <r>
      <t>收</t>
    </r>
    <r>
      <rPr>
        <b/>
        <sz val="9"/>
        <rFont val="Times New Roman"/>
        <family val="1"/>
      </rPr>
      <t xml:space="preserve">                   </t>
    </r>
    <r>
      <rPr>
        <b/>
        <sz val="9"/>
        <rFont val="仿宋"/>
        <family val="3"/>
      </rPr>
      <t>入</t>
    </r>
  </si>
  <si>
    <r>
      <t>支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仿宋"/>
        <family val="3"/>
      </rPr>
      <t>出</t>
    </r>
  </si>
  <si>
    <t>项目</t>
  </si>
  <si>
    <r>
      <t>2018</t>
    </r>
    <r>
      <rPr>
        <b/>
        <sz val="9"/>
        <rFont val="仿宋"/>
        <family val="3"/>
      </rPr>
      <t>年
预算数</t>
    </r>
  </si>
  <si>
    <t>增减数</t>
  </si>
  <si>
    <r>
      <t>增减率
（</t>
    </r>
    <r>
      <rPr>
        <b/>
        <sz val="9"/>
        <rFont val="Times New Roman"/>
        <family val="1"/>
      </rPr>
      <t>%</t>
    </r>
    <r>
      <rPr>
        <b/>
        <sz val="9"/>
        <rFont val="仿宋"/>
        <family val="3"/>
      </rPr>
      <t>）</t>
    </r>
  </si>
  <si>
    <t>项目（功能分类）</t>
  </si>
  <si>
    <t>专项资金</t>
  </si>
  <si>
    <t>预留资金</t>
  </si>
  <si>
    <t>债务</t>
  </si>
  <si>
    <t>重点项目</t>
  </si>
  <si>
    <t>收支汇总</t>
  </si>
  <si>
    <t>一、税收收入</t>
  </si>
  <si>
    <t>一、一般公共服务支出</t>
  </si>
  <si>
    <t>增值税</t>
  </si>
  <si>
    <t>二、外交支出</t>
  </si>
  <si>
    <t>营业税</t>
  </si>
  <si>
    <t>三、国防支出</t>
  </si>
  <si>
    <t>企业所得税</t>
  </si>
  <si>
    <t>四、公共安全支出</t>
  </si>
  <si>
    <t>个人所得税</t>
  </si>
  <si>
    <t>五、教育支出</t>
  </si>
  <si>
    <t>六、科学技术支出</t>
  </si>
  <si>
    <t>八、社会保障和就业支出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</si>
  <si>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</si>
  <si>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</si>
  <si>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</si>
  <si>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</si>
  <si>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</si>
  <si>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</si>
  <si>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二、非税收入</t>
  </si>
  <si>
    <t>十六、金融支出</t>
  </si>
  <si>
    <t>专项收入</t>
  </si>
  <si>
    <t>十七、援助其他地区支出</t>
  </si>
  <si>
    <t>行政性收费收入</t>
  </si>
  <si>
    <t>罚没收入</t>
  </si>
  <si>
    <t>十九、住房保障支出</t>
  </si>
  <si>
    <t>国有资产经营收入</t>
  </si>
  <si>
    <t>二十、粮油物资储备支出</t>
  </si>
  <si>
    <t>国有资产有偿使用收入</t>
  </si>
  <si>
    <t>捐赠收入</t>
  </si>
  <si>
    <t>一般公共预算收入小计</t>
  </si>
  <si>
    <t>一般公共预算支出小计</t>
  </si>
  <si>
    <t>自治区补助收入</t>
  </si>
  <si>
    <t>上解支出</t>
  </si>
  <si>
    <t>上年结余</t>
  </si>
  <si>
    <t>安排预算稳定调节基金</t>
  </si>
  <si>
    <t>调入预算稳定调节基金</t>
  </si>
  <si>
    <t>年终结余</t>
  </si>
  <si>
    <t>地方政府一般债券转贷收入</t>
  </si>
  <si>
    <t>地方政府其他一般债务还本支出</t>
  </si>
  <si>
    <r>
      <t>收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入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总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计</t>
    </r>
  </si>
  <si>
    <r>
      <t>支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出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总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计</t>
    </r>
  </si>
  <si>
    <r>
      <t>盐池县2018</t>
    </r>
    <r>
      <rPr>
        <sz val="22"/>
        <color indexed="8"/>
        <rFont val="方正小标宋简体"/>
        <family val="4"/>
      </rPr>
      <t>年一般公共预算执行情况表</t>
    </r>
  </si>
  <si>
    <t>盐池县2019年一般公共预算收支预算表</t>
  </si>
  <si>
    <r>
      <t>2019</t>
    </r>
    <r>
      <rPr>
        <b/>
        <sz val="9"/>
        <rFont val="仿宋"/>
        <family val="3"/>
      </rPr>
      <t>年
预算数</t>
    </r>
  </si>
  <si>
    <t>水资源税</t>
  </si>
  <si>
    <r>
      <t xml:space="preserve">         </t>
    </r>
    <r>
      <rPr>
        <sz val="9"/>
        <rFont val="仿宋"/>
        <family val="3"/>
      </rPr>
      <t>政府住房基金收入</t>
    </r>
  </si>
  <si>
    <r>
      <t xml:space="preserve">         </t>
    </r>
    <r>
      <rPr>
        <sz val="9"/>
        <rFont val="仿宋"/>
        <family val="3"/>
      </rPr>
      <t>其他收入</t>
    </r>
  </si>
  <si>
    <t xml:space="preserve">    政府住房基金收入</t>
  </si>
  <si>
    <t>二十二、预备费</t>
  </si>
  <si>
    <t>二十三、地方债务还本付息支出</t>
  </si>
  <si>
    <t>二十四、其他支出</t>
  </si>
  <si>
    <t>二十一、灾害防治及应急管理支出</t>
  </si>
  <si>
    <t>七、文化旅游体育与传媒支出</t>
  </si>
  <si>
    <t>九、卫生健康支出</t>
  </si>
  <si>
    <t>十八、自然资源海洋气象等支出</t>
  </si>
  <si>
    <r>
      <t>2018</t>
    </r>
    <r>
      <rPr>
        <b/>
        <sz val="9"/>
        <rFont val="仿宋"/>
        <family val="3"/>
      </rPr>
      <t>年
完成数</t>
    </r>
  </si>
  <si>
    <t>环境保护税</t>
  </si>
  <si>
    <t>当年
完成数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</si>
</sst>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_ "/>
    <numFmt numFmtId="187" formatCode="mmm/yyyy"/>
    <numFmt numFmtId="188" formatCode="0.0"/>
    <numFmt numFmtId="189" formatCode="0.00_);\(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);[Red]\(0.0\)"/>
    <numFmt numFmtId="195" formatCode="0.0_ "/>
    <numFmt numFmtId="196" formatCode="0.00_);[Red]\(0.00\)"/>
    <numFmt numFmtId="197" formatCode="#,##0.00_);[Red]\(#,##0.00\)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仿宋_GB2312"/>
      <family val="3"/>
    </font>
    <font>
      <b/>
      <sz val="12"/>
      <name val="仿宋_GB2312"/>
      <family val="3"/>
    </font>
    <font>
      <sz val="22"/>
      <color indexed="8"/>
      <name val="方正小标宋简体"/>
      <family val="4"/>
    </font>
    <font>
      <sz val="12"/>
      <name val="仿宋"/>
      <family val="3"/>
    </font>
    <font>
      <sz val="12"/>
      <name val="Times New Roman"/>
      <family val="1"/>
    </font>
    <font>
      <b/>
      <sz val="10"/>
      <name val="仿宋"/>
      <family val="3"/>
    </font>
    <font>
      <b/>
      <sz val="9"/>
      <name val="仿宋"/>
      <family val="3"/>
    </font>
    <font>
      <sz val="9"/>
      <name val="仿宋"/>
      <family val="3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indent="1"/>
    </xf>
    <xf numFmtId="0" fontId="11" fillId="0" borderId="10" xfId="0" applyFont="1" applyFill="1" applyBorder="1" applyAlignment="1">
      <alignment/>
    </xf>
    <xf numFmtId="186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4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 vertical="center" wrapText="1"/>
    </xf>
    <xf numFmtId="195" fontId="14" fillId="0" borderId="10" xfId="0" applyNumberFormat="1" applyFont="1" applyFill="1" applyBorder="1" applyAlignment="1">
      <alignment horizontal="right" vertical="center"/>
    </xf>
    <xf numFmtId="186" fontId="14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/>
    </xf>
    <xf numFmtId="186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right" vertical="center"/>
    </xf>
    <xf numFmtId="195" fontId="13" fillId="0" borderId="10" xfId="0" applyNumberFormat="1" applyFont="1" applyFill="1" applyBorder="1" applyAlignment="1">
      <alignment horizontal="right" vertical="center"/>
    </xf>
    <xf numFmtId="186" fontId="13" fillId="0" borderId="10" xfId="0" applyNumberFormat="1" applyFont="1" applyFill="1" applyBorder="1" applyAlignment="1">
      <alignment horizontal="right" vertical="center"/>
    </xf>
    <xf numFmtId="185" fontId="14" fillId="0" borderId="11" xfId="0" applyNumberFormat="1" applyFont="1" applyFill="1" applyBorder="1" applyAlignment="1" applyProtection="1">
      <alignment horizontal="right" vertical="center" wrapText="1"/>
      <protection/>
    </xf>
    <xf numFmtId="185" fontId="14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95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195" fontId="8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185" fontId="14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left" indent="1"/>
    </xf>
    <xf numFmtId="0" fontId="11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right" vertical="center"/>
    </xf>
    <xf numFmtId="18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186" fontId="4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195" fontId="0" fillId="0" borderId="0" xfId="0" applyNumberFormat="1" applyFill="1" applyBorder="1" applyAlignment="1">
      <alignment/>
    </xf>
    <xf numFmtId="195" fontId="8" fillId="0" borderId="0" xfId="0" applyNumberFormat="1" applyFont="1" applyFill="1" applyBorder="1" applyAlignment="1">
      <alignment/>
    </xf>
    <xf numFmtId="186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95" fontId="10" fillId="0" borderId="10" xfId="0" applyNumberFormat="1" applyFont="1" applyFill="1" applyBorder="1" applyAlignment="1">
      <alignment horizontal="center" vertical="center" wrapText="1"/>
    </xf>
    <xf numFmtId="195" fontId="13" fillId="0" borderId="10" xfId="0" applyNumberFormat="1" applyFont="1" applyFill="1" applyBorder="1" applyAlignment="1">
      <alignment horizontal="center" vertical="center" wrapText="1"/>
    </xf>
    <xf numFmtId="195" fontId="10" fillId="0" borderId="12" xfId="0" applyNumberFormat="1" applyFont="1" applyFill="1" applyBorder="1" applyAlignment="1">
      <alignment horizontal="center" vertical="center" wrapText="1"/>
    </xf>
    <xf numFmtId="195" fontId="13" fillId="0" borderId="13" xfId="0" applyNumberFormat="1" applyFont="1" applyFill="1" applyBorder="1" applyAlignment="1">
      <alignment horizontal="center" vertical="center" wrapText="1"/>
    </xf>
    <xf numFmtId="195" fontId="13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95" fontId="13" fillId="0" borderId="1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录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Zeros="0" zoomScalePageLayoutView="0" workbookViewId="0" topLeftCell="A4">
      <selection activeCell="E27" sqref="E27"/>
    </sheetView>
  </sheetViews>
  <sheetFormatPr defaultColWidth="9.00390625" defaultRowHeight="14.25"/>
  <cols>
    <col min="1" max="1" width="24.75390625" style="22" customWidth="1"/>
    <col min="2" max="3" width="8.625" style="22" customWidth="1"/>
    <col min="4" max="4" width="8.625" style="25" customWidth="1"/>
    <col min="5" max="5" width="8.625" style="22" customWidth="1"/>
    <col min="6" max="6" width="9.625" style="25" customWidth="1"/>
    <col min="7" max="7" width="22.75390625" style="22" customWidth="1"/>
    <col min="8" max="9" width="8.625" style="22" customWidth="1"/>
    <col min="10" max="10" width="8.625" style="25" customWidth="1"/>
    <col min="11" max="11" width="8.625" style="22" customWidth="1"/>
    <col min="12" max="12" width="9.625" style="25" customWidth="1"/>
    <col min="13" max="13" width="9.00390625" style="22" customWidth="1"/>
    <col min="14" max="14" width="9.625" style="22" bestFit="1" customWidth="1"/>
    <col min="15" max="16384" width="9.00390625" style="22" customWidth="1"/>
  </cols>
  <sheetData>
    <row r="1" ht="15.75">
      <c r="A1" s="24" t="s">
        <v>1</v>
      </c>
    </row>
    <row r="2" spans="1:12" ht="33" customHeight="1">
      <c r="A2" s="45" t="s">
        <v>124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" customHeight="1">
      <c r="A3" s="23"/>
      <c r="B3" s="23"/>
      <c r="C3" s="23"/>
      <c r="D3" s="43"/>
      <c r="E3" s="23"/>
      <c r="F3" s="43"/>
      <c r="G3" s="23"/>
      <c r="H3" s="23"/>
      <c r="I3" s="23"/>
      <c r="J3" s="54" t="s">
        <v>2</v>
      </c>
      <c r="K3" s="55"/>
      <c r="L3" s="55"/>
    </row>
    <row r="4" spans="1:12" s="36" customFormat="1" ht="14.25">
      <c r="A4" s="58" t="s">
        <v>5</v>
      </c>
      <c r="B4" s="59"/>
      <c r="C4" s="59"/>
      <c r="D4" s="59"/>
      <c r="E4" s="59"/>
      <c r="F4" s="59"/>
      <c r="G4" s="58" t="s">
        <v>6</v>
      </c>
      <c r="H4" s="59"/>
      <c r="I4" s="59"/>
      <c r="J4" s="59"/>
      <c r="K4" s="59"/>
      <c r="L4" s="59"/>
    </row>
    <row r="5" spans="1:12" s="36" customFormat="1" ht="26.25" customHeight="1">
      <c r="A5" s="60" t="s">
        <v>3</v>
      </c>
      <c r="B5" s="56" t="s">
        <v>63</v>
      </c>
      <c r="C5" s="56" t="s">
        <v>140</v>
      </c>
      <c r="D5" s="49" t="s">
        <v>64</v>
      </c>
      <c r="E5" s="56" t="s">
        <v>65</v>
      </c>
      <c r="F5" s="49" t="s">
        <v>66</v>
      </c>
      <c r="G5" s="60" t="s">
        <v>4</v>
      </c>
      <c r="H5" s="52" t="s">
        <v>67</v>
      </c>
      <c r="I5" s="52" t="s">
        <v>140</v>
      </c>
      <c r="J5" s="47" t="s">
        <v>68</v>
      </c>
      <c r="K5" s="52" t="s">
        <v>65</v>
      </c>
      <c r="L5" s="47" t="s">
        <v>66</v>
      </c>
    </row>
    <row r="6" spans="1:12" s="36" customFormat="1" ht="13.5" customHeight="1">
      <c r="A6" s="61"/>
      <c r="B6" s="57"/>
      <c r="C6" s="57"/>
      <c r="D6" s="50"/>
      <c r="E6" s="57"/>
      <c r="F6" s="62"/>
      <c r="G6" s="61"/>
      <c r="H6" s="53"/>
      <c r="I6" s="53"/>
      <c r="J6" s="48"/>
      <c r="K6" s="53"/>
      <c r="L6" s="51"/>
    </row>
    <row r="7" spans="1:13" s="37" customFormat="1" ht="12.75" customHeight="1">
      <c r="A7" s="2" t="s">
        <v>7</v>
      </c>
      <c r="B7" s="8">
        <f>SUM(B8:B21)</f>
        <v>52500</v>
      </c>
      <c r="C7" s="8">
        <f>SUM(C8:C21)</f>
        <v>56710</v>
      </c>
      <c r="D7" s="9">
        <f>C7/B7*100</f>
        <v>108.01904761904761</v>
      </c>
      <c r="E7" s="8">
        <f>SUM(E8:E21)</f>
        <v>49097</v>
      </c>
      <c r="F7" s="9">
        <f>(C7-E7)/E7*100</f>
        <v>15.506039065523353</v>
      </c>
      <c r="G7" s="2" t="s">
        <v>8</v>
      </c>
      <c r="H7" s="10">
        <v>31530</v>
      </c>
      <c r="I7" s="10">
        <v>31530</v>
      </c>
      <c r="J7" s="9">
        <f>SUM(I7/H7*100)</f>
        <v>100</v>
      </c>
      <c r="K7" s="10">
        <v>33296</v>
      </c>
      <c r="L7" s="9">
        <f>(I7-K7)/K7*100</f>
        <v>-5.303940413262855</v>
      </c>
      <c r="M7" s="44">
        <f>H7-I7</f>
        <v>0</v>
      </c>
    </row>
    <row r="8" spans="1:13" s="38" customFormat="1" ht="12.75" customHeight="1">
      <c r="A8" s="3" t="s">
        <v>9</v>
      </c>
      <c r="B8" s="11">
        <v>29000</v>
      </c>
      <c r="C8" s="12">
        <v>32542</v>
      </c>
      <c r="D8" s="9">
        <f>C8/B8*100</f>
        <v>112.21379310344828</v>
      </c>
      <c r="E8" s="12">
        <v>23603</v>
      </c>
      <c r="F8" s="9">
        <f>(C8-E8)/E8*100</f>
        <v>37.872304368088805</v>
      </c>
      <c r="G8" s="4" t="s">
        <v>10</v>
      </c>
      <c r="H8" s="10"/>
      <c r="I8" s="10"/>
      <c r="J8" s="9"/>
      <c r="K8" s="10"/>
      <c r="L8" s="9"/>
      <c r="M8" s="44"/>
    </row>
    <row r="9" spans="1:13" s="38" customFormat="1" ht="12.75" customHeight="1">
      <c r="A9" s="3" t="s">
        <v>11</v>
      </c>
      <c r="B9" s="11"/>
      <c r="C9" s="12"/>
      <c r="D9" s="9"/>
      <c r="E9" s="12"/>
      <c r="F9" s="9"/>
      <c r="G9" s="4" t="s">
        <v>12</v>
      </c>
      <c r="H9" s="10"/>
      <c r="I9" s="10"/>
      <c r="J9" s="9"/>
      <c r="K9" s="10"/>
      <c r="L9" s="9"/>
      <c r="M9" s="44"/>
    </row>
    <row r="10" spans="1:13" s="38" customFormat="1" ht="12.75" customHeight="1">
      <c r="A10" s="3" t="s">
        <v>13</v>
      </c>
      <c r="B10" s="11">
        <v>2200</v>
      </c>
      <c r="C10" s="12">
        <v>2452</v>
      </c>
      <c r="D10" s="9">
        <f>C10/B10*100</f>
        <v>111.45454545454545</v>
      </c>
      <c r="E10" s="12">
        <v>1585</v>
      </c>
      <c r="F10" s="9">
        <f>(C10-E10)/E10*100</f>
        <v>54.700315457413254</v>
      </c>
      <c r="G10" s="4" t="s">
        <v>14</v>
      </c>
      <c r="H10" s="10">
        <f>7500+90</f>
        <v>7590</v>
      </c>
      <c r="I10" s="10">
        <v>7478</v>
      </c>
      <c r="J10" s="9">
        <f aca="true" t="shared" si="0" ref="J10:J37">SUM(I10/H10*100)</f>
        <v>98.5243741765481</v>
      </c>
      <c r="K10" s="10">
        <v>10081</v>
      </c>
      <c r="L10" s="9">
        <f aca="true" t="shared" si="1" ref="L10:L37">(I10-K10)/K10*100</f>
        <v>-25.820851106041065</v>
      </c>
      <c r="M10" s="44"/>
    </row>
    <row r="11" spans="1:13" s="38" customFormat="1" ht="12.75" customHeight="1">
      <c r="A11" s="3" t="s">
        <v>15</v>
      </c>
      <c r="B11" s="11">
        <v>2000</v>
      </c>
      <c r="C11" s="12">
        <v>1703</v>
      </c>
      <c r="D11" s="9">
        <f>C11/B11*100</f>
        <v>85.15</v>
      </c>
      <c r="E11" s="12">
        <v>1536</v>
      </c>
      <c r="F11" s="9">
        <f>(C11-E11)/E11*100</f>
        <v>10.872395833333332</v>
      </c>
      <c r="G11" s="4" t="s">
        <v>16</v>
      </c>
      <c r="H11" s="10">
        <v>39072</v>
      </c>
      <c r="I11" s="10">
        <v>39011</v>
      </c>
      <c r="J11" s="9">
        <f t="shared" si="0"/>
        <v>99.84387796887798</v>
      </c>
      <c r="K11" s="10">
        <v>40218</v>
      </c>
      <c r="L11" s="9">
        <f t="shared" si="1"/>
        <v>-3.001143766472724</v>
      </c>
      <c r="M11" s="44"/>
    </row>
    <row r="12" spans="1:13" s="38" customFormat="1" ht="12.75" customHeight="1">
      <c r="A12" s="3" t="s">
        <v>18</v>
      </c>
      <c r="B12" s="11">
        <v>4400</v>
      </c>
      <c r="C12" s="12">
        <v>3973</v>
      </c>
      <c r="D12" s="9">
        <f aca="true" t="shared" si="2" ref="D12:D25">C12/B12*100</f>
        <v>90.29545454545455</v>
      </c>
      <c r="E12" s="12">
        <v>3488</v>
      </c>
      <c r="F12" s="9">
        <f aca="true" t="shared" si="3" ref="F12:F19">(C12-E12)/E12*100</f>
        <v>13.904816513761467</v>
      </c>
      <c r="G12" s="4" t="s">
        <v>17</v>
      </c>
      <c r="H12" s="10">
        <v>7035</v>
      </c>
      <c r="I12" s="10">
        <v>7035</v>
      </c>
      <c r="J12" s="9">
        <f t="shared" si="0"/>
        <v>100</v>
      </c>
      <c r="K12" s="10">
        <v>3578</v>
      </c>
      <c r="L12" s="9">
        <f t="shared" si="1"/>
        <v>96.61822247065399</v>
      </c>
      <c r="M12" s="44"/>
    </row>
    <row r="13" spans="1:13" s="38" customFormat="1" ht="12.75" customHeight="1">
      <c r="A13" s="3" t="s">
        <v>20</v>
      </c>
      <c r="B13" s="11">
        <v>700</v>
      </c>
      <c r="C13" s="12">
        <v>448</v>
      </c>
      <c r="D13" s="9">
        <f t="shared" si="2"/>
        <v>64</v>
      </c>
      <c r="E13" s="12">
        <v>443</v>
      </c>
      <c r="F13" s="9">
        <f t="shared" si="3"/>
        <v>1.1286681715575622</v>
      </c>
      <c r="G13" s="4" t="s">
        <v>19</v>
      </c>
      <c r="H13" s="10">
        <v>4485</v>
      </c>
      <c r="I13" s="10">
        <v>4484</v>
      </c>
      <c r="J13" s="9">
        <f t="shared" si="0"/>
        <v>99.97770345596433</v>
      </c>
      <c r="K13" s="10">
        <v>6969</v>
      </c>
      <c r="L13" s="9">
        <f t="shared" si="1"/>
        <v>-35.6579136174487</v>
      </c>
      <c r="M13" s="44"/>
    </row>
    <row r="14" spans="1:14" s="38" customFormat="1" ht="12.75" customHeight="1">
      <c r="A14" s="3" t="s">
        <v>22</v>
      </c>
      <c r="B14" s="11">
        <v>1000</v>
      </c>
      <c r="C14" s="12">
        <v>1307</v>
      </c>
      <c r="D14" s="9">
        <f t="shared" si="2"/>
        <v>130.7</v>
      </c>
      <c r="E14" s="12">
        <v>881</v>
      </c>
      <c r="F14" s="9">
        <f t="shared" si="3"/>
        <v>48.35414301929625</v>
      </c>
      <c r="G14" s="4" t="s">
        <v>21</v>
      </c>
      <c r="H14" s="10">
        <v>41537</v>
      </c>
      <c r="I14" s="10">
        <v>41537</v>
      </c>
      <c r="J14" s="9">
        <f t="shared" si="0"/>
        <v>100</v>
      </c>
      <c r="K14" s="10">
        <v>33087</v>
      </c>
      <c r="L14" s="9">
        <f t="shared" si="1"/>
        <v>25.538731223743465</v>
      </c>
      <c r="M14" s="44"/>
      <c r="N14" s="39"/>
    </row>
    <row r="15" spans="1:13" s="38" customFormat="1" ht="12.75" customHeight="1">
      <c r="A15" s="3" t="s">
        <v>24</v>
      </c>
      <c r="B15" s="11">
        <v>1400</v>
      </c>
      <c r="C15" s="12">
        <v>1287</v>
      </c>
      <c r="D15" s="9">
        <f t="shared" si="2"/>
        <v>91.92857142857143</v>
      </c>
      <c r="E15" s="12">
        <v>1003</v>
      </c>
      <c r="F15" s="9">
        <f t="shared" si="3"/>
        <v>28.31505483549352</v>
      </c>
      <c r="G15" s="4" t="s">
        <v>23</v>
      </c>
      <c r="H15" s="10">
        <v>28072</v>
      </c>
      <c r="I15" s="10">
        <v>28070</v>
      </c>
      <c r="J15" s="9">
        <f t="shared" si="0"/>
        <v>99.9928754630949</v>
      </c>
      <c r="K15" s="10">
        <v>26911</v>
      </c>
      <c r="L15" s="9">
        <f t="shared" si="1"/>
        <v>4.306789045371781</v>
      </c>
      <c r="M15" s="44"/>
    </row>
    <row r="16" spans="1:13" s="38" customFormat="1" ht="12.75" customHeight="1">
      <c r="A16" s="3" t="s">
        <v>26</v>
      </c>
      <c r="B16" s="11">
        <v>1200</v>
      </c>
      <c r="C16" s="12">
        <v>1214</v>
      </c>
      <c r="D16" s="9">
        <f t="shared" si="2"/>
        <v>101.16666666666667</v>
      </c>
      <c r="E16" s="12">
        <v>1087</v>
      </c>
      <c r="F16" s="9">
        <f t="shared" si="3"/>
        <v>11.683532658693652</v>
      </c>
      <c r="G16" s="4" t="s">
        <v>25</v>
      </c>
      <c r="H16" s="10">
        <v>17678</v>
      </c>
      <c r="I16" s="10">
        <v>17678</v>
      </c>
      <c r="J16" s="9">
        <f t="shared" si="0"/>
        <v>100</v>
      </c>
      <c r="K16" s="10">
        <v>15947</v>
      </c>
      <c r="L16" s="9">
        <f t="shared" si="1"/>
        <v>10.854706214334984</v>
      </c>
      <c r="M16" s="44"/>
    </row>
    <row r="17" spans="1:13" s="38" customFormat="1" ht="12.75" customHeight="1">
      <c r="A17" s="3" t="s">
        <v>28</v>
      </c>
      <c r="B17" s="11">
        <v>800</v>
      </c>
      <c r="C17" s="12">
        <v>750</v>
      </c>
      <c r="D17" s="9">
        <f t="shared" si="2"/>
        <v>93.75</v>
      </c>
      <c r="E17" s="12">
        <v>763</v>
      </c>
      <c r="F17" s="9">
        <f t="shared" si="3"/>
        <v>-1.7038007863695939</v>
      </c>
      <c r="G17" s="4" t="s">
        <v>27</v>
      </c>
      <c r="H17" s="10">
        <v>51526</v>
      </c>
      <c r="I17" s="10">
        <v>51526</v>
      </c>
      <c r="J17" s="9">
        <f t="shared" si="0"/>
        <v>100</v>
      </c>
      <c r="K17" s="10">
        <v>47202</v>
      </c>
      <c r="L17" s="9">
        <f t="shared" si="1"/>
        <v>9.160628786915808</v>
      </c>
      <c r="M17" s="44"/>
    </row>
    <row r="18" spans="1:13" s="38" customFormat="1" ht="12.75" customHeight="1">
      <c r="A18" s="3" t="s">
        <v>30</v>
      </c>
      <c r="B18" s="11">
        <v>6000</v>
      </c>
      <c r="C18" s="12">
        <v>8625</v>
      </c>
      <c r="D18" s="9">
        <f t="shared" si="2"/>
        <v>143.75</v>
      </c>
      <c r="E18" s="12">
        <v>12973</v>
      </c>
      <c r="F18" s="9">
        <f t="shared" si="3"/>
        <v>-33.515763508826026</v>
      </c>
      <c r="G18" s="4" t="s">
        <v>29</v>
      </c>
      <c r="H18" s="10">
        <v>94242</v>
      </c>
      <c r="I18" s="10">
        <v>94211</v>
      </c>
      <c r="J18" s="9">
        <f t="shared" si="0"/>
        <v>99.9671059612487</v>
      </c>
      <c r="K18" s="10">
        <v>99707</v>
      </c>
      <c r="L18" s="9">
        <f t="shared" si="1"/>
        <v>-5.512150601261697</v>
      </c>
      <c r="M18" s="44"/>
    </row>
    <row r="19" spans="1:13" s="38" customFormat="1" ht="12.75" customHeight="1">
      <c r="A19" s="3" t="s">
        <v>32</v>
      </c>
      <c r="B19" s="11">
        <v>3000</v>
      </c>
      <c r="C19" s="12">
        <v>1997</v>
      </c>
      <c r="D19" s="9">
        <f t="shared" si="2"/>
        <v>66.56666666666666</v>
      </c>
      <c r="E19" s="12">
        <v>1735</v>
      </c>
      <c r="F19" s="9">
        <f t="shared" si="3"/>
        <v>15.100864553314123</v>
      </c>
      <c r="G19" s="4" t="s">
        <v>31</v>
      </c>
      <c r="H19" s="10">
        <v>12289</v>
      </c>
      <c r="I19" s="10">
        <v>12289</v>
      </c>
      <c r="J19" s="9">
        <f t="shared" si="0"/>
        <v>100</v>
      </c>
      <c r="K19" s="10">
        <v>4451</v>
      </c>
      <c r="L19" s="9">
        <f t="shared" si="1"/>
        <v>176.09525949224894</v>
      </c>
      <c r="M19" s="44"/>
    </row>
    <row r="20" spans="1:13" s="38" customFormat="1" ht="12.75" customHeight="1">
      <c r="A20" s="3" t="s">
        <v>127</v>
      </c>
      <c r="B20" s="12">
        <v>400</v>
      </c>
      <c r="C20" s="12"/>
      <c r="D20" s="9">
        <f t="shared" si="2"/>
        <v>0</v>
      </c>
      <c r="E20" s="12"/>
      <c r="F20" s="9"/>
      <c r="G20" s="4" t="s">
        <v>33</v>
      </c>
      <c r="H20" s="10">
        <v>5369</v>
      </c>
      <c r="I20" s="10">
        <v>5369</v>
      </c>
      <c r="J20" s="9">
        <f t="shared" si="0"/>
        <v>100</v>
      </c>
      <c r="K20" s="10">
        <v>4393</v>
      </c>
      <c r="L20" s="9">
        <f t="shared" si="1"/>
        <v>22.217163669474164</v>
      </c>
      <c r="M20" s="44"/>
    </row>
    <row r="21" spans="1:13" s="38" customFormat="1" ht="12.75" customHeight="1">
      <c r="A21" s="3" t="s">
        <v>139</v>
      </c>
      <c r="B21" s="12">
        <v>400</v>
      </c>
      <c r="C21" s="12">
        <v>412</v>
      </c>
      <c r="D21" s="9">
        <f t="shared" si="2"/>
        <v>103</v>
      </c>
      <c r="E21" s="12">
        <v>0</v>
      </c>
      <c r="F21" s="9"/>
      <c r="G21" s="5" t="s">
        <v>35</v>
      </c>
      <c r="H21" s="10">
        <v>1885</v>
      </c>
      <c r="I21" s="10">
        <v>1634</v>
      </c>
      <c r="J21" s="9">
        <f t="shared" si="0"/>
        <v>86.684350132626</v>
      </c>
      <c r="K21" s="10">
        <v>5656</v>
      </c>
      <c r="L21" s="9">
        <f t="shared" si="1"/>
        <v>-71.11032531824611</v>
      </c>
      <c r="M21" s="44"/>
    </row>
    <row r="22" spans="1:13" s="38" customFormat="1" ht="12.75" customHeight="1">
      <c r="A22" s="4" t="s">
        <v>34</v>
      </c>
      <c r="B22" s="11">
        <f>SUM(B23:B30)</f>
        <v>25000</v>
      </c>
      <c r="C22" s="11">
        <f>SUM(C23:C30)</f>
        <v>26105</v>
      </c>
      <c r="D22" s="9">
        <f t="shared" si="2"/>
        <v>104.42</v>
      </c>
      <c r="E22" s="11">
        <f>SUM(E23:E30)</f>
        <v>22763</v>
      </c>
      <c r="F22" s="9">
        <f>(C22-E22)/E22*100</f>
        <v>14.681720335632386</v>
      </c>
      <c r="G22" s="5" t="s">
        <v>37</v>
      </c>
      <c r="H22" s="10">
        <v>20</v>
      </c>
      <c r="I22" s="10">
        <v>20</v>
      </c>
      <c r="J22" s="9">
        <f t="shared" si="0"/>
        <v>100</v>
      </c>
      <c r="K22" s="10">
        <v>20</v>
      </c>
      <c r="L22" s="9">
        <f t="shared" si="1"/>
        <v>0</v>
      </c>
      <c r="M22" s="44"/>
    </row>
    <row r="23" spans="1:13" s="38" customFormat="1" ht="12.75" customHeight="1">
      <c r="A23" s="3" t="s">
        <v>36</v>
      </c>
      <c r="B23" s="11">
        <v>5000</v>
      </c>
      <c r="C23" s="11">
        <v>4675</v>
      </c>
      <c r="D23" s="9">
        <f t="shared" si="2"/>
        <v>93.5</v>
      </c>
      <c r="E23" s="11">
        <v>5197</v>
      </c>
      <c r="F23" s="9">
        <f>(C23-E23)/E23*100</f>
        <v>-10.044256301712526</v>
      </c>
      <c r="G23" s="5" t="s">
        <v>39</v>
      </c>
      <c r="H23" s="13"/>
      <c r="I23" s="13"/>
      <c r="J23" s="9"/>
      <c r="K23" s="13"/>
      <c r="L23" s="9"/>
      <c r="M23" s="44"/>
    </row>
    <row r="24" spans="1:13" s="38" customFormat="1" ht="12.75" customHeight="1">
      <c r="A24" s="3" t="s">
        <v>38</v>
      </c>
      <c r="B24" s="11">
        <v>4000</v>
      </c>
      <c r="C24" s="11">
        <v>2683</v>
      </c>
      <c r="D24" s="9">
        <f t="shared" si="2"/>
        <v>67.07499999999999</v>
      </c>
      <c r="E24" s="11">
        <v>4318</v>
      </c>
      <c r="F24" s="9">
        <f>(C24-E24)/E24*100</f>
        <v>-37.86475220009263</v>
      </c>
      <c r="G24" s="6" t="s">
        <v>41</v>
      </c>
      <c r="H24" s="10">
        <v>1400</v>
      </c>
      <c r="I24" s="10">
        <v>1400</v>
      </c>
      <c r="J24" s="9">
        <f t="shared" si="0"/>
        <v>100</v>
      </c>
      <c r="K24" s="10">
        <v>1824</v>
      </c>
      <c r="L24" s="9">
        <f t="shared" si="1"/>
        <v>-23.24561403508772</v>
      </c>
      <c r="M24" s="44">
        <f aca="true" t="shared" si="4" ref="M24:M29">H24-I24</f>
        <v>0</v>
      </c>
    </row>
    <row r="25" spans="1:13" s="38" customFormat="1" ht="12.75" customHeight="1">
      <c r="A25" s="3" t="s">
        <v>40</v>
      </c>
      <c r="B25" s="11">
        <v>3000</v>
      </c>
      <c r="C25" s="11">
        <v>4830</v>
      </c>
      <c r="D25" s="9">
        <f t="shared" si="2"/>
        <v>161</v>
      </c>
      <c r="E25" s="11">
        <v>2341</v>
      </c>
      <c r="F25" s="9">
        <f>(C25-E25)/E25*100</f>
        <v>106.32208457923964</v>
      </c>
      <c r="G25" s="6" t="s">
        <v>43</v>
      </c>
      <c r="H25" s="10">
        <v>19594</v>
      </c>
      <c r="I25" s="10">
        <v>19594</v>
      </c>
      <c r="J25" s="9">
        <f t="shared" si="0"/>
        <v>100</v>
      </c>
      <c r="K25" s="10">
        <v>23750</v>
      </c>
      <c r="L25" s="9">
        <f t="shared" si="1"/>
        <v>-17.498947368421053</v>
      </c>
      <c r="M25" s="44">
        <f t="shared" si="4"/>
        <v>0</v>
      </c>
    </row>
    <row r="26" spans="1:13" s="38" customFormat="1" ht="12.75" customHeight="1">
      <c r="A26" s="3" t="s">
        <v>42</v>
      </c>
      <c r="B26" s="11"/>
      <c r="C26" s="11"/>
      <c r="D26" s="9"/>
      <c r="E26" s="11"/>
      <c r="F26" s="9"/>
      <c r="G26" s="5" t="s">
        <v>45</v>
      </c>
      <c r="H26" s="10">
        <v>213</v>
      </c>
      <c r="I26" s="10">
        <v>213</v>
      </c>
      <c r="J26" s="9">
        <f t="shared" si="0"/>
        <v>100</v>
      </c>
      <c r="K26" s="10">
        <v>351</v>
      </c>
      <c r="L26" s="9">
        <f t="shared" si="1"/>
        <v>-39.31623931623932</v>
      </c>
      <c r="M26" s="44">
        <f t="shared" si="4"/>
        <v>0</v>
      </c>
    </row>
    <row r="27" spans="1:13" s="38" customFormat="1" ht="12.75" customHeight="1">
      <c r="A27" s="3" t="s">
        <v>44</v>
      </c>
      <c r="B27" s="11">
        <v>1500</v>
      </c>
      <c r="C27" s="11">
        <v>749</v>
      </c>
      <c r="D27" s="9">
        <f aca="true" t="shared" si="5" ref="D27:D32">C27/B27*100</f>
        <v>49.93333333333334</v>
      </c>
      <c r="E27" s="11">
        <v>1223</v>
      </c>
      <c r="F27" s="9">
        <f>(C27-E27)/E27*100</f>
        <v>-38.75715453802126</v>
      </c>
      <c r="G27" s="5" t="s">
        <v>47</v>
      </c>
      <c r="H27" s="10"/>
      <c r="I27" s="10"/>
      <c r="J27" s="9"/>
      <c r="K27" s="10"/>
      <c r="L27" s="9"/>
      <c r="M27" s="44">
        <f t="shared" si="4"/>
        <v>0</v>
      </c>
    </row>
    <row r="28" spans="1:13" s="38" customFormat="1" ht="12.75" customHeight="1">
      <c r="A28" s="3" t="s">
        <v>46</v>
      </c>
      <c r="B28" s="11">
        <v>500</v>
      </c>
      <c r="C28" s="11"/>
      <c r="D28" s="9">
        <f t="shared" si="5"/>
        <v>0</v>
      </c>
      <c r="E28" s="11"/>
      <c r="F28" s="9"/>
      <c r="G28" s="5" t="s">
        <v>48</v>
      </c>
      <c r="H28" s="10">
        <v>2698</v>
      </c>
      <c r="I28" s="10">
        <v>2698</v>
      </c>
      <c r="J28" s="9">
        <f t="shared" si="0"/>
        <v>100</v>
      </c>
      <c r="K28" s="10">
        <v>8632</v>
      </c>
      <c r="L28" s="9">
        <f t="shared" si="1"/>
        <v>-68.74420759962928</v>
      </c>
      <c r="M28" s="44">
        <f t="shared" si="4"/>
        <v>0</v>
      </c>
    </row>
    <row r="29" spans="1:13" s="38" customFormat="1" ht="12.75" customHeight="1">
      <c r="A29" s="14" t="s">
        <v>128</v>
      </c>
      <c r="B29" s="11">
        <v>1000</v>
      </c>
      <c r="C29" s="11">
        <v>821</v>
      </c>
      <c r="D29" s="9">
        <f t="shared" si="5"/>
        <v>82.1</v>
      </c>
      <c r="E29" s="11"/>
      <c r="F29" s="9"/>
      <c r="G29" s="5" t="s">
        <v>49</v>
      </c>
      <c r="H29" s="10">
        <v>1050</v>
      </c>
      <c r="I29" s="10">
        <v>1050</v>
      </c>
      <c r="J29" s="9">
        <f t="shared" si="0"/>
        <v>100</v>
      </c>
      <c r="K29" s="10">
        <v>142</v>
      </c>
      <c r="L29" s="9">
        <f t="shared" si="1"/>
        <v>639.4366197183099</v>
      </c>
      <c r="M29" s="44">
        <f t="shared" si="4"/>
        <v>0</v>
      </c>
    </row>
    <row r="30" spans="1:12" s="38" customFormat="1" ht="12.75" customHeight="1">
      <c r="A30" s="14" t="s">
        <v>129</v>
      </c>
      <c r="B30" s="11">
        <v>10000</v>
      </c>
      <c r="C30" s="11">
        <v>12347</v>
      </c>
      <c r="D30" s="9">
        <f t="shared" si="5"/>
        <v>123.46999999999998</v>
      </c>
      <c r="E30" s="11">
        <v>9684</v>
      </c>
      <c r="F30" s="9">
        <f aca="true" t="shared" si="6" ref="F30:F36">(C30-E30)/E30*100</f>
        <v>27.498967368855844</v>
      </c>
      <c r="G30" s="7"/>
      <c r="H30" s="17"/>
      <c r="I30" s="17"/>
      <c r="J30" s="16"/>
      <c r="K30" s="17"/>
      <c r="L30" s="16"/>
    </row>
    <row r="31" spans="1:12" s="38" customFormat="1" ht="12.75" customHeight="1">
      <c r="A31" s="7" t="s">
        <v>50</v>
      </c>
      <c r="B31" s="15">
        <f>B7+B22</f>
        <v>77500</v>
      </c>
      <c r="C31" s="15">
        <f>C7+C22</f>
        <v>82815</v>
      </c>
      <c r="D31" s="16">
        <f t="shared" si="5"/>
        <v>106.85806451612902</v>
      </c>
      <c r="E31" s="15">
        <f>E7+E22</f>
        <v>71860</v>
      </c>
      <c r="F31" s="16">
        <f t="shared" si="6"/>
        <v>15.244920679098248</v>
      </c>
      <c r="G31" s="7" t="s">
        <v>51</v>
      </c>
      <c r="H31" s="17">
        <f>SUM(H7:H30)</f>
        <v>367285</v>
      </c>
      <c r="I31" s="17">
        <f>SUM(I7:I30)</f>
        <v>366827</v>
      </c>
      <c r="J31" s="16">
        <f>SUM(I31/H31*100)</f>
        <v>99.87530119661842</v>
      </c>
      <c r="K31" s="17">
        <f>SUM(K7:K30)</f>
        <v>366215</v>
      </c>
      <c r="L31" s="16">
        <f>(I31-K31)/K31*100</f>
        <v>0.1671149461381975</v>
      </c>
    </row>
    <row r="32" spans="1:12" s="38" customFormat="1" ht="12.75" customHeight="1">
      <c r="A32" s="4" t="s">
        <v>52</v>
      </c>
      <c r="B32" s="11">
        <v>108997</v>
      </c>
      <c r="C32" s="11">
        <v>263451</v>
      </c>
      <c r="D32" s="9">
        <f t="shared" si="5"/>
        <v>241.70481756378615</v>
      </c>
      <c r="E32" s="11">
        <v>273014</v>
      </c>
      <c r="F32" s="9">
        <f t="shared" si="6"/>
        <v>-3.502750774685547</v>
      </c>
      <c r="G32" s="5" t="s">
        <v>53</v>
      </c>
      <c r="H32" s="11">
        <v>513</v>
      </c>
      <c r="I32" s="11">
        <v>513</v>
      </c>
      <c r="J32" s="9">
        <f>SUM(I32/H32*100)</f>
        <v>100</v>
      </c>
      <c r="K32" s="11">
        <v>400</v>
      </c>
      <c r="L32" s="9">
        <f>(I32-K32)/K32*100</f>
        <v>28.249999999999996</v>
      </c>
    </row>
    <row r="33" spans="1:12" s="38" customFormat="1" ht="12.75" customHeight="1">
      <c r="A33" s="4" t="s">
        <v>54</v>
      </c>
      <c r="B33" s="11"/>
      <c r="C33" s="11">
        <v>4747</v>
      </c>
      <c r="D33" s="9"/>
      <c r="E33" s="11">
        <v>7716</v>
      </c>
      <c r="F33" s="9">
        <f t="shared" si="6"/>
        <v>-38.47848626231208</v>
      </c>
      <c r="G33" s="5" t="s">
        <v>55</v>
      </c>
      <c r="H33" s="11">
        <v>5315</v>
      </c>
      <c r="I33" s="11">
        <v>5315</v>
      </c>
      <c r="J33" s="9">
        <f>SUM(I33/H33*100)</f>
        <v>100</v>
      </c>
      <c r="K33" s="11">
        <v>1860</v>
      </c>
      <c r="L33" s="9">
        <f>(I33-K33)/K33*100</f>
        <v>185.752688172043</v>
      </c>
    </row>
    <row r="34" spans="1:12" s="38" customFormat="1" ht="12.75" customHeight="1">
      <c r="A34" s="4" t="s">
        <v>56</v>
      </c>
      <c r="B34" s="11"/>
      <c r="C34" s="11">
        <v>72383</v>
      </c>
      <c r="D34" s="9"/>
      <c r="E34" s="11">
        <v>36416</v>
      </c>
      <c r="F34" s="9">
        <f t="shared" si="6"/>
        <v>98.76702548330404</v>
      </c>
      <c r="G34" s="6" t="s">
        <v>57</v>
      </c>
      <c r="H34" s="11"/>
      <c r="I34" s="11">
        <v>458</v>
      </c>
      <c r="J34" s="9"/>
      <c r="K34" s="11">
        <v>4747</v>
      </c>
      <c r="L34" s="9">
        <f>(I34-K34)/K34*100</f>
        <v>-90.35180113756056</v>
      </c>
    </row>
    <row r="35" spans="1:12" s="38" customFormat="1" ht="12.75" customHeight="1">
      <c r="A35" s="4" t="s">
        <v>58</v>
      </c>
      <c r="B35" s="11"/>
      <c r="C35" s="11">
        <v>9753</v>
      </c>
      <c r="D35" s="9"/>
      <c r="E35" s="11">
        <v>2790</v>
      </c>
      <c r="F35" s="9">
        <f t="shared" si="6"/>
        <v>249.56989247311827</v>
      </c>
      <c r="G35" s="4" t="s">
        <v>59</v>
      </c>
      <c r="H35" s="11">
        <v>60036</v>
      </c>
      <c r="I35" s="11">
        <v>60036</v>
      </c>
      <c r="J35" s="9">
        <f>SUM(I35/H35*100)</f>
        <v>100</v>
      </c>
      <c r="K35" s="11">
        <v>20885</v>
      </c>
      <c r="L35" s="9">
        <f>(I35-K35)/K35*100</f>
        <v>187.45989944936557</v>
      </c>
    </row>
    <row r="36" spans="1:12" s="38" customFormat="1" ht="12.75" customHeight="1">
      <c r="A36" s="4" t="s">
        <v>60</v>
      </c>
      <c r="B36" s="11"/>
      <c r="C36" s="11"/>
      <c r="D36" s="9"/>
      <c r="E36" s="11">
        <v>2311</v>
      </c>
      <c r="F36" s="9">
        <f t="shared" si="6"/>
        <v>-100</v>
      </c>
      <c r="G36" s="4"/>
      <c r="H36" s="11"/>
      <c r="I36" s="11"/>
      <c r="J36" s="9"/>
      <c r="K36" s="11"/>
      <c r="L36" s="9"/>
    </row>
    <row r="37" spans="1:12" s="38" customFormat="1" ht="12.75" customHeight="1">
      <c r="A37" s="7" t="s">
        <v>61</v>
      </c>
      <c r="B37" s="15">
        <f>SUM(B31:B36)</f>
        <v>186497</v>
      </c>
      <c r="C37" s="15">
        <f>SUM(C31:C36)</f>
        <v>433149</v>
      </c>
      <c r="D37" s="16">
        <f>C37/B37*100</f>
        <v>232.25521053957974</v>
      </c>
      <c r="E37" s="15">
        <f>SUM(E31:E36)</f>
        <v>394107</v>
      </c>
      <c r="F37" s="16">
        <f>(C37-E37)/E37*100</f>
        <v>9.906446726396638</v>
      </c>
      <c r="G37" s="7" t="s">
        <v>62</v>
      </c>
      <c r="H37" s="17">
        <f>SUM(H31:H36)</f>
        <v>433149</v>
      </c>
      <c r="I37" s="17">
        <f>SUM(I31:I36)</f>
        <v>433149</v>
      </c>
      <c r="J37" s="16">
        <f t="shared" si="0"/>
        <v>100</v>
      </c>
      <c r="K37" s="17">
        <f>SUM(K31:K36)</f>
        <v>394107</v>
      </c>
      <c r="L37" s="16">
        <f t="shared" si="1"/>
        <v>9.906446726396638</v>
      </c>
    </row>
    <row r="38" spans="1:12" ht="14.25">
      <c r="A38" s="1"/>
      <c r="B38" s="1"/>
      <c r="C38" s="1"/>
      <c r="D38" s="42"/>
      <c r="E38" s="1"/>
      <c r="F38" s="42"/>
      <c r="G38" s="1"/>
      <c r="H38" s="1"/>
      <c r="I38" s="1"/>
      <c r="J38" s="42"/>
      <c r="K38" s="1"/>
      <c r="L38" s="42"/>
    </row>
    <row r="39" spans="1:12" ht="14.25">
      <c r="A39" s="1"/>
      <c r="B39" s="1"/>
      <c r="C39" s="1"/>
      <c r="D39" s="42"/>
      <c r="E39" s="1"/>
      <c r="F39" s="42"/>
      <c r="G39" s="1"/>
      <c r="H39" s="1"/>
      <c r="I39" s="1"/>
      <c r="J39" s="42"/>
      <c r="K39" s="1"/>
      <c r="L39" s="42"/>
    </row>
    <row r="40" spans="1:12" ht="14.25">
      <c r="A40" s="1"/>
      <c r="B40" s="1"/>
      <c r="C40" s="1"/>
      <c r="D40" s="42"/>
      <c r="E40" s="1"/>
      <c r="F40" s="42"/>
      <c r="G40" s="40"/>
      <c r="H40" s="1"/>
      <c r="I40" s="1"/>
      <c r="J40" s="42"/>
      <c r="K40" s="1"/>
      <c r="L40" s="42"/>
    </row>
    <row r="41" ht="14.25">
      <c r="G41" s="41"/>
    </row>
    <row r="42" ht="14.25">
      <c r="G42" s="41"/>
    </row>
  </sheetData>
  <sheetProtection/>
  <mergeCells count="16">
    <mergeCell ref="G4:L4"/>
    <mergeCell ref="B5:B6"/>
    <mergeCell ref="H5:H6"/>
    <mergeCell ref="E5:E6"/>
    <mergeCell ref="F5:F6"/>
    <mergeCell ref="G5:G6"/>
    <mergeCell ref="A2:L2"/>
    <mergeCell ref="J5:J6"/>
    <mergeCell ref="D5:D6"/>
    <mergeCell ref="L5:L6"/>
    <mergeCell ref="K5:K6"/>
    <mergeCell ref="J3:L3"/>
    <mergeCell ref="C5:C6"/>
    <mergeCell ref="I5:I6"/>
    <mergeCell ref="A4:F4"/>
    <mergeCell ref="A5:A6"/>
  </mergeCells>
  <printOptions horizontalCentered="1" verticalCentered="1"/>
  <pageMargins left="0.7086614173228347" right="0.7086614173228347" top="0.9448818897637796" bottom="0.5905511811023623" header="0.5905511811023623" footer="0.5905511811023623"/>
  <pageSetup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Zeros="0" tabSelected="1" zoomScale="106" zoomScaleNormal="106" zoomScalePageLayoutView="0" workbookViewId="0" topLeftCell="A4">
      <selection activeCell="A16" sqref="A16"/>
    </sheetView>
  </sheetViews>
  <sheetFormatPr defaultColWidth="9.00390625" defaultRowHeight="14.25"/>
  <cols>
    <col min="1" max="1" width="26.00390625" style="22" customWidth="1"/>
    <col min="2" max="2" width="9.375" style="22" customWidth="1"/>
    <col min="3" max="3" width="8.625" style="22" customWidth="1"/>
    <col min="4" max="4" width="8.75390625" style="22" customWidth="1"/>
    <col min="5" max="5" width="8.00390625" style="22" customWidth="1"/>
    <col min="6" max="6" width="8.00390625" style="25" customWidth="1"/>
    <col min="7" max="7" width="25.625" style="22" customWidth="1"/>
    <col min="8" max="9" width="8.625" style="22" customWidth="1"/>
    <col min="10" max="13" width="8.625" style="22" hidden="1" customWidth="1"/>
    <col min="14" max="14" width="10.625" style="22" hidden="1" customWidth="1"/>
    <col min="15" max="15" width="8.25390625" style="22" customWidth="1"/>
    <col min="16" max="16" width="8.125" style="25" customWidth="1"/>
    <col min="17" max="17" width="9.00390625" style="22" customWidth="1"/>
    <col min="18" max="18" width="11.625" style="22" customWidth="1"/>
    <col min="19" max="19" width="12.375" style="22" customWidth="1"/>
    <col min="20" max="16384" width="9.00390625" style="22" customWidth="1"/>
  </cols>
  <sheetData>
    <row r="1" ht="15.75">
      <c r="A1" s="24" t="s">
        <v>69</v>
      </c>
    </row>
    <row r="2" spans="1:16" ht="28.5">
      <c r="A2" s="45" t="s">
        <v>125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5:16" ht="14.25" hidden="1">
      <c r="O3" s="66" t="s">
        <v>0</v>
      </c>
      <c r="P3" s="66"/>
    </row>
    <row r="4" spans="1:16" ht="15.75">
      <c r="A4" s="26"/>
      <c r="B4" s="26"/>
      <c r="C4" s="26"/>
      <c r="D4" s="26"/>
      <c r="E4" s="26"/>
      <c r="F4" s="27"/>
      <c r="G4" s="26"/>
      <c r="H4" s="26"/>
      <c r="I4" s="54" t="s">
        <v>70</v>
      </c>
      <c r="J4" s="55"/>
      <c r="K4" s="55"/>
      <c r="L4" s="55"/>
      <c r="M4" s="55"/>
      <c r="N4" s="55"/>
      <c r="O4" s="55"/>
      <c r="P4" s="55"/>
    </row>
    <row r="5" spans="1:16" s="28" customFormat="1" ht="17.25" customHeight="1">
      <c r="A5" s="67" t="s">
        <v>71</v>
      </c>
      <c r="B5" s="68"/>
      <c r="C5" s="68"/>
      <c r="D5" s="68"/>
      <c r="E5" s="68"/>
      <c r="F5" s="69"/>
      <c r="G5" s="60" t="s">
        <v>72</v>
      </c>
      <c r="H5" s="61"/>
      <c r="I5" s="61"/>
      <c r="J5" s="61"/>
      <c r="K5" s="61"/>
      <c r="L5" s="61"/>
      <c r="M5" s="61"/>
      <c r="N5" s="61"/>
      <c r="O5" s="61"/>
      <c r="P5" s="61"/>
    </row>
    <row r="6" spans="1:16" s="28" customFormat="1" ht="14.25" customHeight="1">
      <c r="A6" s="60" t="s">
        <v>73</v>
      </c>
      <c r="B6" s="63" t="s">
        <v>74</v>
      </c>
      <c r="C6" s="63" t="s">
        <v>138</v>
      </c>
      <c r="D6" s="63" t="s">
        <v>126</v>
      </c>
      <c r="E6" s="64" t="s">
        <v>75</v>
      </c>
      <c r="F6" s="49" t="s">
        <v>76</v>
      </c>
      <c r="G6" s="60" t="s">
        <v>77</v>
      </c>
      <c r="H6" s="63" t="s">
        <v>138</v>
      </c>
      <c r="I6" s="63" t="s">
        <v>126</v>
      </c>
      <c r="J6" s="21"/>
      <c r="K6" s="21"/>
      <c r="L6" s="21"/>
      <c r="M6" s="21"/>
      <c r="N6" s="21"/>
      <c r="O6" s="64" t="s">
        <v>75</v>
      </c>
      <c r="P6" s="49" t="s">
        <v>76</v>
      </c>
    </row>
    <row r="7" spans="1:16" s="28" customFormat="1" ht="11.25" customHeight="1">
      <c r="A7" s="61"/>
      <c r="B7" s="57"/>
      <c r="C7" s="65"/>
      <c r="D7" s="65"/>
      <c r="E7" s="65"/>
      <c r="F7" s="62"/>
      <c r="G7" s="61"/>
      <c r="H7" s="57"/>
      <c r="I7" s="57"/>
      <c r="J7" s="29" t="s">
        <v>78</v>
      </c>
      <c r="K7" s="29" t="s">
        <v>79</v>
      </c>
      <c r="L7" s="29" t="s">
        <v>80</v>
      </c>
      <c r="M7" s="29" t="s">
        <v>81</v>
      </c>
      <c r="N7" s="29" t="s">
        <v>82</v>
      </c>
      <c r="O7" s="65"/>
      <c r="P7" s="50"/>
    </row>
    <row r="8" spans="1:16" s="28" customFormat="1" ht="12" customHeight="1">
      <c r="A8" s="2" t="s">
        <v>83</v>
      </c>
      <c r="B8" s="8">
        <f>SUM(B9:B22)</f>
        <v>52500</v>
      </c>
      <c r="C8" s="8">
        <f>SUM(C9:C22)</f>
        <v>56710</v>
      </c>
      <c r="D8" s="8">
        <f>SUM(D9:D22)</f>
        <v>56000</v>
      </c>
      <c r="E8" s="11">
        <f aca="true" t="shared" si="0" ref="E8:E39">D8-C8</f>
        <v>-710</v>
      </c>
      <c r="F8" s="9">
        <f aca="true" t="shared" si="1" ref="F8:F39">E8/C8*100</f>
        <v>-1.2519837771116205</v>
      </c>
      <c r="G8" s="2" t="s">
        <v>84</v>
      </c>
      <c r="H8" s="10">
        <v>31530</v>
      </c>
      <c r="I8" s="18">
        <v>19966</v>
      </c>
      <c r="J8" s="18">
        <v>5</v>
      </c>
      <c r="K8" s="18">
        <v>1500</v>
      </c>
      <c r="L8" s="18"/>
      <c r="M8" s="18"/>
      <c r="N8" s="18">
        <v>104908220.08</v>
      </c>
      <c r="O8" s="10">
        <f aca="true" t="shared" si="2" ref="O8:O38">I8-H8</f>
        <v>-11564</v>
      </c>
      <c r="P8" s="9">
        <f>O8/H8*100</f>
        <v>-36.67618141452585</v>
      </c>
    </row>
    <row r="9" spans="1:16" ht="12" customHeight="1">
      <c r="A9" s="3" t="s">
        <v>85</v>
      </c>
      <c r="B9" s="11">
        <v>29000</v>
      </c>
      <c r="C9" s="12">
        <v>32542</v>
      </c>
      <c r="D9" s="11">
        <v>32000</v>
      </c>
      <c r="E9" s="11">
        <f t="shared" si="0"/>
        <v>-542</v>
      </c>
      <c r="F9" s="9">
        <f t="shared" si="1"/>
        <v>-1.6655399176448897</v>
      </c>
      <c r="G9" s="4" t="s">
        <v>86</v>
      </c>
      <c r="H9" s="10"/>
      <c r="I9" s="18"/>
      <c r="J9" s="19"/>
      <c r="K9" s="19"/>
      <c r="L9" s="19"/>
      <c r="M9" s="19"/>
      <c r="N9" s="19"/>
      <c r="O9" s="10">
        <f t="shared" si="2"/>
        <v>0</v>
      </c>
      <c r="P9" s="9"/>
    </row>
    <row r="10" spans="1:16" ht="12" customHeight="1">
      <c r="A10" s="3" t="s">
        <v>87</v>
      </c>
      <c r="B10" s="11"/>
      <c r="C10" s="12"/>
      <c r="D10" s="11"/>
      <c r="E10" s="11">
        <f t="shared" si="0"/>
        <v>0</v>
      </c>
      <c r="F10" s="9"/>
      <c r="G10" s="4" t="s">
        <v>88</v>
      </c>
      <c r="H10" s="10"/>
      <c r="I10" s="18"/>
      <c r="J10" s="18"/>
      <c r="K10" s="18"/>
      <c r="L10" s="18"/>
      <c r="M10" s="18">
        <v>300</v>
      </c>
      <c r="N10" s="18">
        <v>4789384.46</v>
      </c>
      <c r="O10" s="10">
        <f t="shared" si="2"/>
        <v>0</v>
      </c>
      <c r="P10" s="9"/>
    </row>
    <row r="11" spans="1:16" ht="12" customHeight="1">
      <c r="A11" s="3" t="s">
        <v>89</v>
      </c>
      <c r="B11" s="11">
        <v>2200</v>
      </c>
      <c r="C11" s="12">
        <v>2452</v>
      </c>
      <c r="D11" s="11">
        <v>2500</v>
      </c>
      <c r="E11" s="11">
        <f t="shared" si="0"/>
        <v>48</v>
      </c>
      <c r="F11" s="9">
        <f t="shared" si="1"/>
        <v>1.957585644371941</v>
      </c>
      <c r="G11" s="4" t="s">
        <v>90</v>
      </c>
      <c r="H11" s="10">
        <v>7478</v>
      </c>
      <c r="I11" s="18">
        <v>5312</v>
      </c>
      <c r="J11" s="18"/>
      <c r="K11" s="18"/>
      <c r="L11" s="18">
        <v>686</v>
      </c>
      <c r="M11" s="18">
        <v>700</v>
      </c>
      <c r="N11" s="18">
        <v>54720798.68</v>
      </c>
      <c r="O11" s="10">
        <f t="shared" si="2"/>
        <v>-2166</v>
      </c>
      <c r="P11" s="9">
        <f aca="true" t="shared" si="3" ref="P11:P39">O11/H11*100</f>
        <v>-28.96496389408933</v>
      </c>
    </row>
    <row r="12" spans="1:16" ht="12" customHeight="1">
      <c r="A12" s="3" t="s">
        <v>91</v>
      </c>
      <c r="B12" s="11">
        <v>2000</v>
      </c>
      <c r="C12" s="12">
        <v>1703</v>
      </c>
      <c r="D12" s="11">
        <v>2000</v>
      </c>
      <c r="E12" s="11">
        <f t="shared" si="0"/>
        <v>297</v>
      </c>
      <c r="F12" s="9">
        <f t="shared" si="1"/>
        <v>17.439812096300646</v>
      </c>
      <c r="G12" s="4" t="s">
        <v>92</v>
      </c>
      <c r="H12" s="10">
        <v>39011</v>
      </c>
      <c r="I12" s="18">
        <v>29436</v>
      </c>
      <c r="J12" s="18">
        <v>2805</v>
      </c>
      <c r="K12" s="18"/>
      <c r="L12" s="18">
        <v>1000</v>
      </c>
      <c r="M12" s="18">
        <v>1900</v>
      </c>
      <c r="N12" s="18">
        <v>193843317</v>
      </c>
      <c r="O12" s="10">
        <f t="shared" si="2"/>
        <v>-9575</v>
      </c>
      <c r="P12" s="9">
        <f t="shared" si="3"/>
        <v>-24.544359283279075</v>
      </c>
    </row>
    <row r="13" spans="1:16" ht="12" customHeight="1">
      <c r="A13" s="3" t="s">
        <v>18</v>
      </c>
      <c r="B13" s="11">
        <v>4400</v>
      </c>
      <c r="C13" s="12">
        <v>3973</v>
      </c>
      <c r="D13" s="11">
        <v>4500</v>
      </c>
      <c r="E13" s="11">
        <f t="shared" si="0"/>
        <v>527</v>
      </c>
      <c r="F13" s="9">
        <f t="shared" si="1"/>
        <v>13.264535615403977</v>
      </c>
      <c r="G13" s="4" t="s">
        <v>93</v>
      </c>
      <c r="H13" s="10">
        <v>7035</v>
      </c>
      <c r="I13" s="18">
        <v>3447</v>
      </c>
      <c r="J13" s="18"/>
      <c r="K13" s="18"/>
      <c r="L13" s="18"/>
      <c r="M13" s="18">
        <v>200</v>
      </c>
      <c r="N13" s="18">
        <v>5585690.4</v>
      </c>
      <c r="O13" s="10">
        <f t="shared" si="2"/>
        <v>-3588</v>
      </c>
      <c r="P13" s="9">
        <f t="shared" si="3"/>
        <v>-51.002132196162044</v>
      </c>
    </row>
    <row r="14" spans="1:16" ht="12" customHeight="1">
      <c r="A14" s="3" t="s">
        <v>20</v>
      </c>
      <c r="B14" s="11">
        <v>700</v>
      </c>
      <c r="C14" s="12">
        <v>448</v>
      </c>
      <c r="D14" s="11">
        <v>700</v>
      </c>
      <c r="E14" s="11">
        <f t="shared" si="0"/>
        <v>252</v>
      </c>
      <c r="F14" s="9">
        <f t="shared" si="1"/>
        <v>56.25</v>
      </c>
      <c r="G14" s="4" t="s">
        <v>135</v>
      </c>
      <c r="H14" s="10">
        <v>4484</v>
      </c>
      <c r="I14" s="18">
        <v>2123</v>
      </c>
      <c r="J14" s="18">
        <v>149.3272</v>
      </c>
      <c r="K14" s="18"/>
      <c r="L14" s="18">
        <v>19.2</v>
      </c>
      <c r="M14" s="18">
        <v>6100</v>
      </c>
      <c r="N14" s="18">
        <v>76339443.54</v>
      </c>
      <c r="O14" s="10">
        <f t="shared" si="2"/>
        <v>-2361</v>
      </c>
      <c r="P14" s="9">
        <f t="shared" si="3"/>
        <v>-52.65388046387154</v>
      </c>
    </row>
    <row r="15" spans="1:16" ht="12" customHeight="1">
      <c r="A15" s="3" t="s">
        <v>22</v>
      </c>
      <c r="B15" s="11">
        <v>1000</v>
      </c>
      <c r="C15" s="12">
        <v>1307</v>
      </c>
      <c r="D15" s="11">
        <v>1300</v>
      </c>
      <c r="E15" s="11">
        <f t="shared" si="0"/>
        <v>-7</v>
      </c>
      <c r="F15" s="9">
        <f t="shared" si="1"/>
        <v>-0.5355776587605203</v>
      </c>
      <c r="G15" s="4" t="s">
        <v>94</v>
      </c>
      <c r="H15" s="10">
        <v>41537</v>
      </c>
      <c r="I15" s="18">
        <v>33530</v>
      </c>
      <c r="J15" s="18">
        <v>5246.7</v>
      </c>
      <c r="K15" s="18"/>
      <c r="L15" s="18">
        <v>400</v>
      </c>
      <c r="M15" s="18">
        <v>600</v>
      </c>
      <c r="N15" s="18">
        <v>185378379.98</v>
      </c>
      <c r="O15" s="10">
        <f t="shared" si="2"/>
        <v>-8007</v>
      </c>
      <c r="P15" s="9">
        <f t="shared" si="3"/>
        <v>-19.27678936851482</v>
      </c>
    </row>
    <row r="16" spans="1:16" ht="12" customHeight="1">
      <c r="A16" s="3" t="s">
        <v>24</v>
      </c>
      <c r="B16" s="11">
        <v>1400</v>
      </c>
      <c r="C16" s="12">
        <v>1287</v>
      </c>
      <c r="D16" s="11">
        <v>1500</v>
      </c>
      <c r="E16" s="11">
        <f t="shared" si="0"/>
        <v>213</v>
      </c>
      <c r="F16" s="9">
        <f t="shared" si="1"/>
        <v>16.55011655011655</v>
      </c>
      <c r="G16" s="4" t="s">
        <v>136</v>
      </c>
      <c r="H16" s="10">
        <v>28070</v>
      </c>
      <c r="I16" s="18">
        <v>22334</v>
      </c>
      <c r="J16" s="19"/>
      <c r="K16" s="19"/>
      <c r="L16" s="19"/>
      <c r="M16" s="19"/>
      <c r="N16" s="18">
        <v>256711.32</v>
      </c>
      <c r="O16" s="10">
        <f t="shared" si="2"/>
        <v>-5736</v>
      </c>
      <c r="P16" s="9">
        <f t="shared" si="3"/>
        <v>-20.43462771642323</v>
      </c>
    </row>
    <row r="17" spans="1:16" ht="12" customHeight="1">
      <c r="A17" s="3" t="s">
        <v>26</v>
      </c>
      <c r="B17" s="11">
        <v>1200</v>
      </c>
      <c r="C17" s="12">
        <v>1214</v>
      </c>
      <c r="D17" s="11">
        <v>1300</v>
      </c>
      <c r="E17" s="11">
        <f t="shared" si="0"/>
        <v>86</v>
      </c>
      <c r="F17" s="9">
        <f t="shared" si="1"/>
        <v>7.0840197693574956</v>
      </c>
      <c r="G17" s="4" t="s">
        <v>95</v>
      </c>
      <c r="H17" s="10">
        <v>17678</v>
      </c>
      <c r="I17" s="18">
        <v>8680</v>
      </c>
      <c r="J17" s="18">
        <v>3510.2</v>
      </c>
      <c r="K17" s="18"/>
      <c r="L17" s="18">
        <v>200</v>
      </c>
      <c r="M17" s="18">
        <v>700</v>
      </c>
      <c r="N17" s="18">
        <v>112993850.85</v>
      </c>
      <c r="O17" s="10">
        <f t="shared" si="2"/>
        <v>-8998</v>
      </c>
      <c r="P17" s="9">
        <f t="shared" si="3"/>
        <v>-50.8994230116529</v>
      </c>
    </row>
    <row r="18" spans="1:16" ht="12" customHeight="1">
      <c r="A18" s="3" t="s">
        <v>28</v>
      </c>
      <c r="B18" s="11">
        <v>800</v>
      </c>
      <c r="C18" s="12">
        <v>750</v>
      </c>
      <c r="D18" s="11">
        <v>800</v>
      </c>
      <c r="E18" s="11">
        <f t="shared" si="0"/>
        <v>50</v>
      </c>
      <c r="F18" s="9">
        <f t="shared" si="1"/>
        <v>6.666666666666667</v>
      </c>
      <c r="G18" s="4" t="s">
        <v>96</v>
      </c>
      <c r="H18" s="10">
        <v>51526</v>
      </c>
      <c r="I18" s="18">
        <v>16041</v>
      </c>
      <c r="J18" s="18">
        <v>4206.1</v>
      </c>
      <c r="K18" s="18"/>
      <c r="L18" s="18"/>
      <c r="M18" s="18">
        <v>700</v>
      </c>
      <c r="N18" s="18">
        <v>55260000</v>
      </c>
      <c r="O18" s="10">
        <f t="shared" si="2"/>
        <v>-35485</v>
      </c>
      <c r="P18" s="9">
        <f t="shared" si="3"/>
        <v>-68.86814423786049</v>
      </c>
    </row>
    <row r="19" spans="1:16" ht="12" customHeight="1">
      <c r="A19" s="3" t="s">
        <v>30</v>
      </c>
      <c r="B19" s="11">
        <v>6000</v>
      </c>
      <c r="C19" s="12">
        <v>8625</v>
      </c>
      <c r="D19" s="11">
        <v>6000</v>
      </c>
      <c r="E19" s="11">
        <f t="shared" si="0"/>
        <v>-2625</v>
      </c>
      <c r="F19" s="9">
        <f t="shared" si="1"/>
        <v>-30.434782608695656</v>
      </c>
      <c r="G19" s="4" t="s">
        <v>97</v>
      </c>
      <c r="H19" s="10">
        <v>94211</v>
      </c>
      <c r="I19" s="18">
        <v>48789</v>
      </c>
      <c r="J19" s="18"/>
      <c r="K19" s="18"/>
      <c r="L19" s="18">
        <v>4597</v>
      </c>
      <c r="M19" s="18">
        <v>300</v>
      </c>
      <c r="N19" s="18">
        <v>93962188.99</v>
      </c>
      <c r="O19" s="10">
        <f t="shared" si="2"/>
        <v>-45422</v>
      </c>
      <c r="P19" s="9">
        <f t="shared" si="3"/>
        <v>-48.21305367738374</v>
      </c>
    </row>
    <row r="20" spans="1:16" ht="12" customHeight="1">
      <c r="A20" s="3" t="s">
        <v>32</v>
      </c>
      <c r="B20" s="11">
        <v>3000</v>
      </c>
      <c r="C20" s="12">
        <v>1997</v>
      </c>
      <c r="D20" s="11">
        <v>3000</v>
      </c>
      <c r="E20" s="11">
        <f t="shared" si="0"/>
        <v>1003</v>
      </c>
      <c r="F20" s="9">
        <f t="shared" si="1"/>
        <v>50.225338007010514</v>
      </c>
      <c r="G20" s="4" t="s">
        <v>98</v>
      </c>
      <c r="H20" s="10">
        <v>12289</v>
      </c>
      <c r="I20" s="18">
        <v>2537</v>
      </c>
      <c r="J20" s="18">
        <v>15892.8</v>
      </c>
      <c r="K20" s="18"/>
      <c r="L20" s="18">
        <v>3997.8</v>
      </c>
      <c r="M20" s="18">
        <v>7000</v>
      </c>
      <c r="N20" s="18">
        <v>359579825.63</v>
      </c>
      <c r="O20" s="10">
        <f t="shared" si="2"/>
        <v>-9752</v>
      </c>
      <c r="P20" s="9">
        <f t="shared" si="3"/>
        <v>-79.35552119781919</v>
      </c>
    </row>
    <row r="21" spans="1:16" ht="12" customHeight="1">
      <c r="A21" s="3" t="s">
        <v>127</v>
      </c>
      <c r="B21" s="11">
        <v>400</v>
      </c>
      <c r="C21" s="12"/>
      <c r="D21" s="11"/>
      <c r="E21" s="11">
        <f t="shared" si="0"/>
        <v>0</v>
      </c>
      <c r="F21" s="9"/>
      <c r="G21" s="4" t="s">
        <v>99</v>
      </c>
      <c r="H21" s="10">
        <v>5369</v>
      </c>
      <c r="I21" s="18">
        <v>1007</v>
      </c>
      <c r="J21" s="18"/>
      <c r="K21" s="18"/>
      <c r="L21" s="18">
        <v>600</v>
      </c>
      <c r="M21" s="18">
        <v>2800</v>
      </c>
      <c r="N21" s="18">
        <v>47159443.4</v>
      </c>
      <c r="O21" s="10">
        <f t="shared" si="2"/>
        <v>-4362</v>
      </c>
      <c r="P21" s="9">
        <f t="shared" si="3"/>
        <v>-81.24417954926429</v>
      </c>
    </row>
    <row r="22" spans="1:16" ht="12" customHeight="1">
      <c r="A22" s="3" t="s">
        <v>139</v>
      </c>
      <c r="B22" s="11">
        <v>400</v>
      </c>
      <c r="C22" s="12">
        <v>412</v>
      </c>
      <c r="D22" s="11">
        <v>400</v>
      </c>
      <c r="E22" s="11">
        <f t="shared" si="0"/>
        <v>-12</v>
      </c>
      <c r="F22" s="9">
        <f t="shared" si="1"/>
        <v>-2.912621359223301</v>
      </c>
      <c r="G22" s="5" t="s">
        <v>100</v>
      </c>
      <c r="H22" s="10">
        <v>1634</v>
      </c>
      <c r="I22" s="18">
        <v>396</v>
      </c>
      <c r="J22" s="18"/>
      <c r="K22" s="18"/>
      <c r="L22" s="18">
        <v>3500</v>
      </c>
      <c r="M22" s="18"/>
      <c r="N22" s="18">
        <v>38525418.62</v>
      </c>
      <c r="O22" s="10">
        <f t="shared" si="2"/>
        <v>-1238</v>
      </c>
      <c r="P22" s="9">
        <f t="shared" si="3"/>
        <v>-75.76499388004896</v>
      </c>
    </row>
    <row r="23" spans="1:16" ht="12" customHeight="1">
      <c r="A23" s="4" t="s">
        <v>101</v>
      </c>
      <c r="B23" s="11">
        <f>SUM(B24:B31)</f>
        <v>25000</v>
      </c>
      <c r="C23" s="11">
        <f>SUM(C24:C31)</f>
        <v>26105</v>
      </c>
      <c r="D23" s="11">
        <f>SUM(D24:D31)</f>
        <v>30800</v>
      </c>
      <c r="E23" s="11">
        <f t="shared" si="0"/>
        <v>4695</v>
      </c>
      <c r="F23" s="9">
        <f t="shared" si="1"/>
        <v>17.98506033326949</v>
      </c>
      <c r="G23" s="5" t="s">
        <v>102</v>
      </c>
      <c r="H23" s="10">
        <v>20</v>
      </c>
      <c r="I23" s="18"/>
      <c r="J23" s="18"/>
      <c r="K23" s="18"/>
      <c r="L23" s="18"/>
      <c r="M23" s="18">
        <v>4100</v>
      </c>
      <c r="N23" s="18">
        <v>41851490.06</v>
      </c>
      <c r="O23" s="10">
        <f t="shared" si="2"/>
        <v>-20</v>
      </c>
      <c r="P23" s="9">
        <f t="shared" si="3"/>
        <v>-100</v>
      </c>
    </row>
    <row r="24" spans="1:16" ht="12" customHeight="1">
      <c r="A24" s="3" t="s">
        <v>103</v>
      </c>
      <c r="B24" s="11">
        <v>5000</v>
      </c>
      <c r="C24" s="11">
        <v>4675</v>
      </c>
      <c r="D24" s="11">
        <v>4300</v>
      </c>
      <c r="E24" s="11">
        <f t="shared" si="0"/>
        <v>-375</v>
      </c>
      <c r="F24" s="9">
        <f t="shared" si="1"/>
        <v>-8.02139037433155</v>
      </c>
      <c r="G24" s="5" t="s">
        <v>104</v>
      </c>
      <c r="H24" s="13"/>
      <c r="I24" s="18"/>
      <c r="J24" s="30"/>
      <c r="K24" s="30"/>
      <c r="L24" s="30"/>
      <c r="M24" s="30"/>
      <c r="N24" s="30"/>
      <c r="O24" s="10">
        <f t="shared" si="2"/>
        <v>0</v>
      </c>
      <c r="P24" s="9"/>
    </row>
    <row r="25" spans="1:16" ht="12" customHeight="1">
      <c r="A25" s="3" t="s">
        <v>105</v>
      </c>
      <c r="B25" s="11">
        <v>4000</v>
      </c>
      <c r="C25" s="11">
        <v>2683</v>
      </c>
      <c r="D25" s="11">
        <v>3150</v>
      </c>
      <c r="E25" s="11">
        <f t="shared" si="0"/>
        <v>467</v>
      </c>
      <c r="F25" s="9">
        <f t="shared" si="1"/>
        <v>17.405888930301902</v>
      </c>
      <c r="G25" s="6" t="s">
        <v>137</v>
      </c>
      <c r="H25" s="10">
        <v>1400</v>
      </c>
      <c r="I25" s="18">
        <v>806</v>
      </c>
      <c r="J25" s="19"/>
      <c r="K25" s="19"/>
      <c r="L25" s="19"/>
      <c r="M25" s="19"/>
      <c r="N25" s="19"/>
      <c r="O25" s="10">
        <f t="shared" si="2"/>
        <v>-594</v>
      </c>
      <c r="P25" s="9">
        <f t="shared" si="3"/>
        <v>-42.42857142857142</v>
      </c>
    </row>
    <row r="26" spans="1:16" ht="12" customHeight="1">
      <c r="A26" s="3" t="s">
        <v>106</v>
      </c>
      <c r="B26" s="11">
        <v>3000</v>
      </c>
      <c r="C26" s="11">
        <v>4830</v>
      </c>
      <c r="D26" s="11">
        <v>4150</v>
      </c>
      <c r="E26" s="11">
        <f t="shared" si="0"/>
        <v>-680</v>
      </c>
      <c r="F26" s="9">
        <f t="shared" si="1"/>
        <v>-14.078674948240167</v>
      </c>
      <c r="G26" s="6" t="s">
        <v>107</v>
      </c>
      <c r="H26" s="10">
        <v>19594</v>
      </c>
      <c r="I26" s="18">
        <v>9864</v>
      </c>
      <c r="J26" s="18"/>
      <c r="K26" s="18"/>
      <c r="L26" s="18"/>
      <c r="M26" s="18">
        <v>500</v>
      </c>
      <c r="N26" s="18">
        <v>9341036.66</v>
      </c>
      <c r="O26" s="10">
        <f t="shared" si="2"/>
        <v>-9730</v>
      </c>
      <c r="P26" s="9">
        <f t="shared" si="3"/>
        <v>-49.65805858936409</v>
      </c>
    </row>
    <row r="27" spans="1:16" ht="12" customHeight="1">
      <c r="A27" s="31" t="s">
        <v>108</v>
      </c>
      <c r="B27" s="11"/>
      <c r="C27" s="11"/>
      <c r="D27" s="11"/>
      <c r="E27" s="11">
        <f t="shared" si="0"/>
        <v>0</v>
      </c>
      <c r="F27" s="9"/>
      <c r="G27" s="5" t="s">
        <v>109</v>
      </c>
      <c r="H27" s="10">
        <v>213</v>
      </c>
      <c r="I27" s="18">
        <v>179</v>
      </c>
      <c r="J27" s="18"/>
      <c r="K27" s="18"/>
      <c r="L27" s="18"/>
      <c r="M27" s="18"/>
      <c r="N27" s="18">
        <v>23920115.66</v>
      </c>
      <c r="O27" s="10">
        <f t="shared" si="2"/>
        <v>-34</v>
      </c>
      <c r="P27" s="9">
        <f t="shared" si="3"/>
        <v>-15.96244131455399</v>
      </c>
    </row>
    <row r="28" spans="1:16" ht="12" customHeight="1">
      <c r="A28" s="3" t="s">
        <v>110</v>
      </c>
      <c r="B28" s="11">
        <v>1500</v>
      </c>
      <c r="C28" s="11">
        <v>749</v>
      </c>
      <c r="D28" s="11">
        <v>8500</v>
      </c>
      <c r="E28" s="11">
        <f t="shared" si="0"/>
        <v>7751</v>
      </c>
      <c r="F28" s="9">
        <f t="shared" si="1"/>
        <v>1034.8464619492656</v>
      </c>
      <c r="G28" s="5" t="s">
        <v>134</v>
      </c>
      <c r="H28" s="10"/>
      <c r="I28" s="18">
        <v>771</v>
      </c>
      <c r="J28" s="18"/>
      <c r="K28" s="18"/>
      <c r="L28" s="18"/>
      <c r="M28" s="18">
        <v>45</v>
      </c>
      <c r="N28" s="18">
        <v>1329765.8</v>
      </c>
      <c r="O28" s="10">
        <f t="shared" si="2"/>
        <v>771</v>
      </c>
      <c r="P28" s="9"/>
    </row>
    <row r="29" spans="1:16" ht="12" customHeight="1">
      <c r="A29" s="3" t="s">
        <v>111</v>
      </c>
      <c r="B29" s="11">
        <v>500</v>
      </c>
      <c r="C29" s="11"/>
      <c r="D29" s="11"/>
      <c r="E29" s="11">
        <f t="shared" si="0"/>
        <v>0</v>
      </c>
      <c r="F29" s="9"/>
      <c r="G29" s="5" t="s">
        <v>131</v>
      </c>
      <c r="H29" s="10"/>
      <c r="I29" s="18">
        <v>2000</v>
      </c>
      <c r="J29" s="18"/>
      <c r="K29" s="18"/>
      <c r="L29" s="18"/>
      <c r="M29" s="18">
        <v>45</v>
      </c>
      <c r="N29" s="18">
        <v>1329765.8</v>
      </c>
      <c r="O29" s="10">
        <f t="shared" si="2"/>
        <v>2000</v>
      </c>
      <c r="P29" s="9"/>
    </row>
    <row r="30" spans="1:16" ht="12" customHeight="1">
      <c r="A30" s="32" t="s">
        <v>130</v>
      </c>
      <c r="B30" s="11">
        <v>1000</v>
      </c>
      <c r="C30" s="11">
        <v>821</v>
      </c>
      <c r="D30" s="11">
        <v>700</v>
      </c>
      <c r="E30" s="11">
        <f t="shared" si="0"/>
        <v>-121</v>
      </c>
      <c r="F30" s="9">
        <f t="shared" si="1"/>
        <v>-14.738124238733253</v>
      </c>
      <c r="G30" s="5" t="s">
        <v>132</v>
      </c>
      <c r="H30" s="10">
        <v>2698</v>
      </c>
      <c r="I30" s="18">
        <v>11830</v>
      </c>
      <c r="J30" s="19"/>
      <c r="K30" s="19"/>
      <c r="L30" s="19"/>
      <c r="M30" s="19"/>
      <c r="N30" s="19"/>
      <c r="O30" s="10">
        <f t="shared" si="2"/>
        <v>9132</v>
      </c>
      <c r="P30" s="9">
        <f t="shared" si="3"/>
        <v>338.472942920682</v>
      </c>
    </row>
    <row r="31" spans="1:16" ht="12" customHeight="1">
      <c r="A31" s="14" t="s">
        <v>129</v>
      </c>
      <c r="B31" s="11">
        <v>10000</v>
      </c>
      <c r="C31" s="11">
        <v>12347</v>
      </c>
      <c r="D31" s="11">
        <v>10000</v>
      </c>
      <c r="E31" s="11">
        <f t="shared" si="0"/>
        <v>-2347</v>
      </c>
      <c r="F31" s="9">
        <f t="shared" si="1"/>
        <v>-19.008666072730218</v>
      </c>
      <c r="G31" s="5" t="s">
        <v>133</v>
      </c>
      <c r="H31" s="10">
        <v>1050</v>
      </c>
      <c r="I31" s="18">
        <v>18470</v>
      </c>
      <c r="J31" s="18"/>
      <c r="K31" s="18"/>
      <c r="L31" s="18"/>
      <c r="M31" s="18"/>
      <c r="N31" s="18"/>
      <c r="O31" s="10">
        <f t="shared" si="2"/>
        <v>17420</v>
      </c>
      <c r="P31" s="9">
        <f t="shared" si="3"/>
        <v>1659.0476190476193</v>
      </c>
    </row>
    <row r="32" spans="1:16" ht="12" customHeight="1" hidden="1">
      <c r="A32" s="12"/>
      <c r="B32" s="20"/>
      <c r="C32" s="15">
        <v>74000</v>
      </c>
      <c r="D32" s="11"/>
      <c r="E32" s="11">
        <f t="shared" si="0"/>
        <v>-74000</v>
      </c>
      <c r="F32" s="9">
        <f t="shared" si="1"/>
        <v>-100</v>
      </c>
      <c r="G32" s="12"/>
      <c r="H32" s="11"/>
      <c r="I32" s="11"/>
      <c r="J32" s="11"/>
      <c r="K32" s="11"/>
      <c r="L32" s="11"/>
      <c r="M32" s="11"/>
      <c r="N32" s="19"/>
      <c r="O32" s="10">
        <f t="shared" si="2"/>
        <v>0</v>
      </c>
      <c r="P32" s="9" t="e">
        <f t="shared" si="3"/>
        <v>#DIV/0!</v>
      </c>
    </row>
    <row r="33" spans="1:16" ht="12" customHeight="1" hidden="1">
      <c r="A33" s="12"/>
      <c r="B33" s="20"/>
      <c r="C33" s="11">
        <v>231432</v>
      </c>
      <c r="D33" s="11"/>
      <c r="E33" s="11">
        <f t="shared" si="0"/>
        <v>-231432</v>
      </c>
      <c r="F33" s="9">
        <f t="shared" si="1"/>
        <v>-100</v>
      </c>
      <c r="G33" s="12"/>
      <c r="H33" s="11"/>
      <c r="I33" s="11"/>
      <c r="J33" s="11"/>
      <c r="K33" s="11"/>
      <c r="L33" s="11"/>
      <c r="M33" s="11"/>
      <c r="N33" s="11"/>
      <c r="O33" s="10">
        <f t="shared" si="2"/>
        <v>0</v>
      </c>
      <c r="P33" s="9" t="e">
        <f t="shared" si="3"/>
        <v>#DIV/0!</v>
      </c>
    </row>
    <row r="34" spans="1:16" ht="12" customHeight="1">
      <c r="A34" s="7" t="s">
        <v>112</v>
      </c>
      <c r="B34" s="15">
        <f>SUM(B8+B23)</f>
        <v>77500</v>
      </c>
      <c r="C34" s="15">
        <f>SUM(C8+C23)</f>
        <v>82815</v>
      </c>
      <c r="D34" s="15">
        <f>SUM(D8+D23)</f>
        <v>86800</v>
      </c>
      <c r="E34" s="15">
        <f t="shared" si="0"/>
        <v>3985</v>
      </c>
      <c r="F34" s="16">
        <f t="shared" si="1"/>
        <v>4.811930205880577</v>
      </c>
      <c r="G34" s="7" t="s">
        <v>113</v>
      </c>
      <c r="H34" s="17">
        <f>SUM(H8:H31)</f>
        <v>366827</v>
      </c>
      <c r="I34" s="17">
        <f aca="true" t="shared" si="4" ref="I34:N34">SUM(I8:I31)</f>
        <v>237518</v>
      </c>
      <c r="J34" s="17">
        <f t="shared" si="4"/>
        <v>31815.127200000003</v>
      </c>
      <c r="K34" s="17">
        <f t="shared" si="4"/>
        <v>1500</v>
      </c>
      <c r="L34" s="17">
        <f t="shared" si="4"/>
        <v>15000</v>
      </c>
      <c r="M34" s="17">
        <f t="shared" si="4"/>
        <v>25990</v>
      </c>
      <c r="N34" s="17">
        <f t="shared" si="4"/>
        <v>1411074846.93</v>
      </c>
      <c r="O34" s="17">
        <f>I34-H34</f>
        <v>-129309</v>
      </c>
      <c r="P34" s="16">
        <f t="shared" si="3"/>
        <v>-35.250676749530435</v>
      </c>
    </row>
    <row r="35" spans="1:16" ht="12" customHeight="1">
      <c r="A35" s="4" t="s">
        <v>114</v>
      </c>
      <c r="B35" s="11">
        <v>108997</v>
      </c>
      <c r="C35" s="11">
        <v>263451</v>
      </c>
      <c r="D35" s="11">
        <f>80064+1368+69786</f>
        <v>151218</v>
      </c>
      <c r="E35" s="11">
        <f t="shared" si="0"/>
        <v>-112233</v>
      </c>
      <c r="F35" s="9">
        <f t="shared" si="1"/>
        <v>-42.60109090495007</v>
      </c>
      <c r="G35" s="4" t="s">
        <v>115</v>
      </c>
      <c r="H35" s="11">
        <v>513</v>
      </c>
      <c r="I35" s="18">
        <v>500</v>
      </c>
      <c r="J35" s="11"/>
      <c r="K35" s="11"/>
      <c r="L35" s="11"/>
      <c r="M35" s="11"/>
      <c r="N35" s="11"/>
      <c r="O35" s="10">
        <f t="shared" si="2"/>
        <v>-13</v>
      </c>
      <c r="P35" s="9">
        <f t="shared" si="3"/>
        <v>-2.53411306042885</v>
      </c>
    </row>
    <row r="36" spans="1:16" ht="12" customHeight="1">
      <c r="A36" s="4" t="s">
        <v>116</v>
      </c>
      <c r="B36" s="11"/>
      <c r="C36" s="11">
        <v>4747</v>
      </c>
      <c r="D36" s="11"/>
      <c r="E36" s="11">
        <f t="shared" si="0"/>
        <v>-4747</v>
      </c>
      <c r="F36" s="9">
        <f t="shared" si="1"/>
        <v>-100</v>
      </c>
      <c r="G36" s="5" t="s">
        <v>117</v>
      </c>
      <c r="H36" s="11">
        <v>5315</v>
      </c>
      <c r="I36" s="33"/>
      <c r="J36" s="11"/>
      <c r="K36" s="11"/>
      <c r="L36" s="11"/>
      <c r="M36" s="11"/>
      <c r="N36" s="11"/>
      <c r="O36" s="10">
        <f t="shared" si="2"/>
        <v>-5315</v>
      </c>
      <c r="P36" s="9">
        <f t="shared" si="3"/>
        <v>-100</v>
      </c>
    </row>
    <row r="37" spans="1:16" ht="12" customHeight="1">
      <c r="A37" s="4" t="s">
        <v>118</v>
      </c>
      <c r="B37" s="11"/>
      <c r="C37" s="11">
        <v>9753</v>
      </c>
      <c r="D37" s="11"/>
      <c r="E37" s="11">
        <f t="shared" si="0"/>
        <v>-9753</v>
      </c>
      <c r="F37" s="9">
        <f t="shared" si="1"/>
        <v>-100</v>
      </c>
      <c r="G37" s="4" t="s">
        <v>119</v>
      </c>
      <c r="H37" s="11">
        <v>458</v>
      </c>
      <c r="I37" s="33"/>
      <c r="J37" s="11"/>
      <c r="K37" s="11"/>
      <c r="L37" s="11"/>
      <c r="M37" s="11"/>
      <c r="N37" s="11"/>
      <c r="O37" s="10">
        <f t="shared" si="2"/>
        <v>-458</v>
      </c>
      <c r="P37" s="9">
        <f t="shared" si="3"/>
        <v>-100</v>
      </c>
    </row>
    <row r="38" spans="1:16" ht="12" customHeight="1">
      <c r="A38" s="4" t="s">
        <v>120</v>
      </c>
      <c r="B38" s="11"/>
      <c r="C38" s="11">
        <v>72383</v>
      </c>
      <c r="D38" s="11"/>
      <c r="E38" s="11">
        <f t="shared" si="0"/>
        <v>-72383</v>
      </c>
      <c r="F38" s="9">
        <f t="shared" si="1"/>
        <v>-100</v>
      </c>
      <c r="G38" s="4" t="s">
        <v>121</v>
      </c>
      <c r="H38" s="11">
        <v>60036</v>
      </c>
      <c r="I38" s="33"/>
      <c r="J38" s="11"/>
      <c r="K38" s="11"/>
      <c r="L38" s="11"/>
      <c r="M38" s="11"/>
      <c r="N38" s="11"/>
      <c r="O38" s="10">
        <f t="shared" si="2"/>
        <v>-60036</v>
      </c>
      <c r="P38" s="9">
        <f t="shared" si="3"/>
        <v>-100</v>
      </c>
    </row>
    <row r="39" spans="1:16" ht="12" customHeight="1">
      <c r="A39" s="7" t="s">
        <v>122</v>
      </c>
      <c r="B39" s="15">
        <f>SUM(B34:B38)</f>
        <v>186497</v>
      </c>
      <c r="C39" s="15">
        <f>SUM(C34:C38)</f>
        <v>433149</v>
      </c>
      <c r="D39" s="15">
        <f>SUM(D34:D38)</f>
        <v>238018</v>
      </c>
      <c r="E39" s="15">
        <f t="shared" si="0"/>
        <v>-195131</v>
      </c>
      <c r="F39" s="16">
        <f t="shared" si="1"/>
        <v>-45.04939408840838</v>
      </c>
      <c r="G39" s="7" t="s">
        <v>123</v>
      </c>
      <c r="H39" s="17">
        <f>SUM(H34:H38)</f>
        <v>433149</v>
      </c>
      <c r="I39" s="17">
        <f aca="true" t="shared" si="5" ref="I39:N39">SUM(I34:I38)</f>
        <v>238018</v>
      </c>
      <c r="J39" s="17">
        <f t="shared" si="5"/>
        <v>31815.127200000003</v>
      </c>
      <c r="K39" s="17">
        <f t="shared" si="5"/>
        <v>1500</v>
      </c>
      <c r="L39" s="17">
        <f t="shared" si="5"/>
        <v>15000</v>
      </c>
      <c r="M39" s="17">
        <f t="shared" si="5"/>
        <v>25990</v>
      </c>
      <c r="N39" s="17">
        <f t="shared" si="5"/>
        <v>1411074846.93</v>
      </c>
      <c r="O39" s="17">
        <f>I39-H39</f>
        <v>-195131</v>
      </c>
      <c r="P39" s="16">
        <f t="shared" si="3"/>
        <v>-45.04939408840838</v>
      </c>
    </row>
    <row r="41" ht="14.25">
      <c r="J41" s="34"/>
    </row>
    <row r="43" spans="7:10" ht="14.25">
      <c r="G43" s="35"/>
      <c r="J43" s="34"/>
    </row>
  </sheetData>
  <sheetProtection/>
  <mergeCells count="16">
    <mergeCell ref="P6:P7"/>
    <mergeCell ref="A6:A7"/>
    <mergeCell ref="F6:F7"/>
    <mergeCell ref="G6:G7"/>
    <mergeCell ref="H6:H7"/>
    <mergeCell ref="A2:P2"/>
    <mergeCell ref="O3:P3"/>
    <mergeCell ref="I4:P4"/>
    <mergeCell ref="A5:F5"/>
    <mergeCell ref="G5:P5"/>
    <mergeCell ref="I6:I7"/>
    <mergeCell ref="O6:O7"/>
    <mergeCell ref="B6:B7"/>
    <mergeCell ref="C6:C7"/>
    <mergeCell ref="D6:D7"/>
    <mergeCell ref="E6:E7"/>
  </mergeCells>
  <printOptions horizontalCentered="1"/>
  <pageMargins left="0.6692913385826772" right="0.6692913385826772" top="0.89" bottom="0.8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2017-12-17T08:26:08Z</cp:lastPrinted>
  <dcterms:created xsi:type="dcterms:W3CDTF">1996-12-17T01:32:42Z</dcterms:created>
  <dcterms:modified xsi:type="dcterms:W3CDTF">2019-01-06T01:28:10Z</dcterms:modified>
  <cp:category/>
  <cp:version/>
  <cp:contentType/>
  <cp:contentStatus/>
</cp:coreProperties>
</file>