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<sst xmlns="http://schemas.openxmlformats.org/spreadsheetml/2006/main" count="521" uniqueCount="325">
  <si>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</si>
  <si>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</si>
  <si>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</si>
  <si>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</si>
  <si>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</si>
  <si>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</si>
  <si>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</si>
  <si>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</si>
  <si>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</si>
  <si>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</si>
  <si>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</si>
  <si>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</si>
  <si>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</si>
  <si>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</si>
  <si>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</si>
  <si>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</si>
  <si>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</si>
  <si>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</si>
  <si>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</si>
  <si>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</si>
  <si>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</si>
  <si>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</si>
  <si>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</si>
  <si>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</si>
  <si>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</si>
  <si>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</si>
  <si>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</si>
  <si>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</si>
  <si>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</si>
  <si>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</si>
  <si>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</si>
  <si>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</si>
  <si>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</si>
  <si>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</si>
  <si>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</si>
  <si>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</si>
  <si>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</si>
  <si>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</si>
  <si>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</si>
  <si>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</si>
  <si>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</si>
  <si>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</si>
  <si>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</si>
  <si>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</si>
  <si>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</si>
  <si>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</si>
  <si>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</si>
  <si>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</si>
  <si>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</si>
  <si>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</si>
  <si>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</si>
  <si>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</si>
  <si>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</si>
  <si>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</si>
  <si>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</si>
  <si>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</si>
  <si>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201</t>
  </si>
  <si>
    <t>　　一般公共服务支出</t>
  </si>
  <si>
    <t>　　　20101</t>
  </si>
  <si>
    <t>　　　人大事务</t>
  </si>
  <si>
    <t>　　　　2010108</t>
  </si>
  <si>
    <t>　　　　代表工作</t>
  </si>
  <si>
    <t>　　　20103</t>
  </si>
  <si>
    <t>　　　政府办公厅（室）及相关机构事务</t>
  </si>
  <si>
    <t>　　　　2010301</t>
  </si>
  <si>
    <t>　　　　行政运行</t>
  </si>
  <si>
    <t>　　　　2010399</t>
  </si>
  <si>
    <t>　　　　其他政府办公厅（室）及相关机构事务支出</t>
  </si>
  <si>
    <t>　　　20131</t>
  </si>
  <si>
    <t>　　　党委办公厅（室）及相关机构事务</t>
  </si>
  <si>
    <t>　　　　2013101</t>
  </si>
  <si>
    <t>　　204</t>
  </si>
  <si>
    <t>　　公共安全支出</t>
  </si>
  <si>
    <t>　　　20499</t>
  </si>
  <si>
    <t>　　　其他公共安全支出</t>
  </si>
  <si>
    <t>　　　　2049999</t>
  </si>
  <si>
    <t>　　　　其他公共安全支出</t>
  </si>
  <si>
    <t>　　208</t>
  </si>
  <si>
    <t>　　社会保障和就业支出</t>
  </si>
  <si>
    <t>　　　20802</t>
  </si>
  <si>
    <t>　　　民政管理事务</t>
  </si>
  <si>
    <t>　　　　2080208</t>
  </si>
  <si>
    <t>　　　　基层政权建设和社区治理</t>
  </si>
  <si>
    <t>　　　20805</t>
  </si>
  <si>
    <t>　　　行政事业单位养老支出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</si>
  <si>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</si>
  <si>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</si>
  <si>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</si>
  <si>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</si>
  <si>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</si>
  <si>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</si>
  <si>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20808</t>
  </si>
  <si>
    <t>　　　抚恤</t>
  </si>
  <si>
    <t>　　　　2080805</t>
  </si>
  <si>
    <t>　　　　义务兵优待</t>
  </si>
  <si>
    <t>　　210</t>
  </si>
  <si>
    <t>　　卫生健康支出</t>
  </si>
  <si>
    <t>　　　21011</t>
  </si>
  <si>
    <t>　　　行政事业单位医疗</t>
  </si>
  <si>
    <t>　　　　2101101</t>
  </si>
  <si>
    <t>　　　　行政单位医疗</t>
  </si>
  <si>
    <t>　　　　2101103</t>
  </si>
  <si>
    <t>　　　　公务员医疗补助</t>
  </si>
  <si>
    <t>　　211</t>
  </si>
  <si>
    <t>　　节能环保支出</t>
  </si>
  <si>
    <t>　　　21104</t>
  </si>
  <si>
    <t>　　　自然生态保护</t>
  </si>
  <si>
    <t>　　　　2110401</t>
  </si>
  <si>
    <t>　　　　生态保护</t>
  </si>
  <si>
    <t>　　212</t>
  </si>
  <si>
    <t>　　城乡社区支出</t>
  </si>
  <si>
    <t>　　　21201</t>
  </si>
  <si>
    <t>　　　城乡社区管理事务</t>
  </si>
  <si>
    <t>　　　　2120199</t>
  </si>
  <si>
    <t>　　　　其他城乡社区管理事务支出</t>
  </si>
  <si>
    <t xml:space="preserve">               城乡社区环境卫生</t>
  </si>
  <si>
    <t>　　　21208</t>
  </si>
  <si>
    <t>　　　国有土地使用权出让收入安排的支出</t>
  </si>
  <si>
    <t>　　　　2120805</t>
  </si>
  <si>
    <t>　　　　补助被征地农民支出</t>
  </si>
  <si>
    <t>　　213</t>
  </si>
  <si>
    <t>　　农林水支出</t>
  </si>
  <si>
    <t>　　　21302</t>
  </si>
  <si>
    <t>　　　林业和草原</t>
  </si>
  <si>
    <t>　　　　2130205</t>
  </si>
  <si>
    <t>　　　　森林资源培育</t>
  </si>
  <si>
    <t>　　　21307</t>
  </si>
  <si>
    <t>　　　农村综合改革</t>
  </si>
  <si>
    <t>　　　　2130705</t>
  </si>
  <si>
    <t>　　　　对村民委员会和村党支部的补助</t>
  </si>
  <si>
    <t>　　　　2130799</t>
  </si>
  <si>
    <t>　　　　其他农村综合改革支出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</si>
  <si>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</si>
  <si>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</si>
  <si>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</si>
  <si>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</si>
  <si>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</si>
  <si>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</si>
  <si>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</si>
  <si>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</si>
  <si>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</si>
  <si>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</si>
  <si>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</si>
  <si>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</si>
  <si>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</si>
  <si>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</si>
  <si>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</si>
  <si>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</si>
  <si>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</si>
  <si>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 xml:space="preserve">                城乡社区环境卫生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</si>
  <si>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</si>
  <si>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</si>
  <si>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</si>
  <si>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</si>
  <si>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</si>
  <si>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</si>
  <si>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</si>
  <si>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</si>
  <si>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</si>
  <si>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</si>
  <si>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</si>
  <si>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</si>
  <si>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</si>
  <si>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</si>
  <si>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</si>
  <si>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</si>
  <si>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</si>
  <si>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</si>
  <si>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</si>
  <si>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</si>
  <si>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</si>
  <si>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</si>
  <si>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</si>
  <si>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</si>
  <si>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</si>
  <si>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</si>
  <si>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</si>
  <si>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</si>
  <si>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</si>
  <si>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</si>
  <si>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</si>
  <si>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</si>
  <si>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</si>
  <si>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</si>
  <si>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</si>
  <si>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</si>
  <si>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</si>
  <si>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</si>
  <si>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</si>
  <si>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</si>
  <si>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</si>
  <si>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</si>
  <si>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</si>
  <si>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</si>
  <si>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</si>
  <si>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</si>
  <si>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</si>
  <si>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</si>
  <si>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</si>
  <si>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</si>
  <si>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</si>
  <si>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</si>
  <si>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</si>
  <si>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</si>
  <si>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</si>
  <si>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</si>
  <si>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</si>
  <si>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</si>
  <si>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</si>
  <si>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</si>
  <si>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</si>
  <si>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</si>
  <si>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</si>
  <si>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</si>
  <si>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</si>
  <si>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</si>
  <si>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</si>
  <si>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</si>
  <si>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</si>
  <si>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</si>
  <si>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</si>
  <si>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</si>
  <si>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</si>
  <si>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</si>
  <si>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</si>
  <si>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</si>
  <si>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</si>
  <si>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</si>
  <si>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</si>
  <si>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</si>
  <si>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</si>
  <si>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</si>
  <si>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</si>
  <si>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</si>
  <si>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</si>
  <si>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</si>
  <si>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</si>
  <si>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</si>
  <si>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</si>
  <si>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</si>
  <si>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</si>
  <si>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</si>
  <si>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</si>
  <si>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</si>
  <si>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</si>
  <si>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</si>
  <si>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</si>
  <si>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</si>
  <si>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</si>
  <si>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</si>
  <si>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</si>
  <si>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</si>
  <si>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</si>
  <si>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</si>
  <si>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</si>
  <si>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</si>
  <si>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</si>
  <si>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</si>
  <si>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</si>
  <si>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</si>
  <si>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</si>
  <si>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</si>
  <si>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</si>
  <si>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</si>
  <si>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</si>
  <si>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</si>
  <si>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</si>
  <si>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</si>
  <si>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</si>
  <si>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</si>
  <si>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</si>
  <si>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</si>
  <si>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</si>
  <si>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</si>
  <si>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</si>
  <si>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</si>
  <si>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</si>
  <si>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</si>
  <si>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</si>
  <si>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</si>
  <si>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</si>
  <si>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</si>
  <si>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</si>
  <si>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</si>
  <si>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</si>
  <si>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</si>
  <si>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</si>
  <si>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</si>
  <si>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</si>
  <si>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</si>
  <si>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</si>
  <si>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</si>
  <si>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</si>
  <si>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</si>
  <si>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</si>
  <si>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</si>
  <si>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</si>
  <si>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</si>
  <si>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</si>
  <si>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</si>
  <si>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</si>
  <si>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</si>
  <si>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</si>
  <si>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</si>
  <si>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</si>
  <si>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</si>
  <si>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</si>
  <si>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</si>
  <si>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</si>
  <si>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</si>
  <si>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</si>
  <si>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</si>
  <si>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</si>
  <si>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</si>
  <si>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</si>
  <si>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</si>
  <si>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</si>
  <si>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</si>
  <si>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</si>
  <si>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</si>
  <si>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</si>
  <si>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</si>
  <si>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</si>
  <si>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</si>
  <si>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注：此表为空表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</si>
</sst>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0" borderId="10" xfId="41" applyFont="1" applyBorder="1" applyAlignment="1" applyProtection="1">
      <alignment vertical="center" wrapText="1"/>
      <protection/>
    </xf>
    <xf numFmtId="0" fontId="54" fillId="0" borderId="0" xfId="0" applyNumberFormat="1" applyFont="1" applyAlignment="1">
      <alignment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176" fontId="56" fillId="0" borderId="12" xfId="41" applyNumberFormat="1" applyFont="1" applyBorder="1" applyAlignment="1" applyProtection="1">
      <alignment horizontal="right" vertical="center" wrapText="1"/>
      <protection/>
    </xf>
    <xf numFmtId="176" fontId="56" fillId="0" borderId="11" xfId="41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57" fillId="0" borderId="0" xfId="0" applyNumberFormat="1" applyFont="1" applyAlignment="1">
      <alignment vertical="center"/>
    </xf>
    <xf numFmtId="0" fontId="58" fillId="0" borderId="13" xfId="0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horizontal="right" vertical="center" wrapText="1"/>
    </xf>
    <xf numFmtId="0" fontId="58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7" fontId="8" fillId="0" borderId="1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55" fillId="0" borderId="11" xfId="0" applyNumberFormat="1" applyFont="1" applyFill="1" applyBorder="1" applyAlignment="1">
      <alignment horizontal="right" vertical="center" wrapText="1"/>
    </xf>
    <xf numFmtId="176" fontId="62" fillId="0" borderId="11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10" fontId="62" fillId="0" borderId="11" xfId="0" applyNumberFormat="1" applyFont="1" applyFill="1" applyBorder="1" applyAlignment="1">
      <alignment horizontal="right" vertical="center" wrapText="1"/>
    </xf>
    <xf numFmtId="176" fontId="55" fillId="0" borderId="14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176" fontId="5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6" fontId="62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vertical="center"/>
      <protection/>
    </xf>
    <xf numFmtId="176" fontId="12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vertical="center"/>
      <protection/>
    </xf>
    <xf numFmtId="176" fontId="56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horizontal="center" vertical="center"/>
      <protection/>
    </xf>
    <xf numFmtId="10" fontId="5" fillId="0" borderId="11" xfId="0" applyNumberFormat="1" applyFont="1" applyBorder="1" applyAlignment="1">
      <alignment horizontal="center" vertical="center" wrapText="1"/>
    </xf>
    <xf numFmtId="10" fontId="62" fillId="0" borderId="11" xfId="0" applyNumberFormat="1" applyFont="1" applyFill="1" applyBorder="1" applyAlignment="1">
      <alignment vertical="center" wrapText="1"/>
    </xf>
    <xf numFmtId="10" fontId="55" fillId="0" borderId="11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76" fontId="62" fillId="0" borderId="11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7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176" fontId="56" fillId="0" borderId="16" xfId="0" applyNumberFormat="1" applyFont="1" applyFill="1" applyBorder="1" applyAlignment="1">
      <alignment horizontal="right" vertical="center" wrapText="1"/>
    </xf>
    <xf numFmtId="176" fontId="56" fillId="0" borderId="15" xfId="0" applyNumberFormat="1" applyFont="1" applyFill="1" applyBorder="1" applyAlignment="1">
      <alignment horizontal="right" vertical="center" wrapText="1"/>
    </xf>
    <xf numFmtId="176" fontId="56" fillId="0" borderId="11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0" fontId="5" fillId="0" borderId="13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8" xfId="41" applyNumberFormat="1" applyFont="1" applyBorder="1" applyAlignment="1" applyProtection="1">
      <alignment horizontal="center" vertical="center" wrapText="1"/>
      <protection/>
    </xf>
    <xf numFmtId="0" fontId="12" fillId="0" borderId="21" xfId="41" applyNumberFormat="1" applyFont="1" applyBorder="1" applyAlignment="1" applyProtection="1">
      <alignment horizontal="center" vertical="center" wrapText="1"/>
      <protection/>
    </xf>
    <xf numFmtId="0" fontId="12" fillId="0" borderId="14" xfId="41" applyNumberFormat="1" applyFont="1" applyBorder="1" applyAlignment="1" applyProtection="1">
      <alignment horizontal="center" vertical="center" wrapText="1"/>
      <protection/>
    </xf>
    <xf numFmtId="0" fontId="12" fillId="0" borderId="15" xfId="41" applyFont="1" applyBorder="1" applyAlignment="1" applyProtection="1">
      <alignment horizontal="center" vertical="center" wrapText="1"/>
      <protection/>
    </xf>
    <xf numFmtId="0" fontId="12" fillId="0" borderId="17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12" fillId="0" borderId="13" xfId="41" applyNumberFormat="1" applyFont="1" applyBorder="1" applyAlignment="1" applyProtection="1">
      <alignment horizontal="center" vertical="center" wrapText="1"/>
      <protection/>
    </xf>
    <xf numFmtId="0" fontId="12" fillId="0" borderId="19" xfId="41" applyNumberFormat="1" applyFont="1" applyBorder="1" applyAlignment="1" applyProtection="1">
      <alignment horizontal="center" vertical="center" wrapText="1"/>
      <protection/>
    </xf>
    <xf numFmtId="0" fontId="12" fillId="0" borderId="22" xfId="41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7">
      <selection activeCell="F9" sqref="F9"/>
    </sheetView>
  </sheetViews>
  <sheetFormatPr defaultColWidth="8.75390625" defaultRowHeight="14.25"/>
  <cols>
    <col min="1" max="1" width="2.875" style="0" customWidth="1"/>
    <col min="2" max="10" width="8.75390625" style="0" customWidth="1"/>
    <col min="11" max="11" width="16.125" style="0" customWidth="1"/>
    <col min="12" max="13" width="8.75390625" style="0" customWidth="1"/>
    <col min="14" max="14" width="15.00390625" style="0" customWidth="1"/>
  </cols>
  <sheetData>
    <row r="1" spans="2:10" ht="147" customHeight="1">
      <c r="B1" s="100"/>
      <c r="C1" s="100"/>
      <c r="D1" s="100"/>
      <c r="E1" s="100"/>
      <c r="F1" s="100"/>
      <c r="G1" s="100"/>
      <c r="H1" s="100"/>
      <c r="I1" s="100"/>
      <c r="J1" s="100"/>
    </row>
    <row r="2" spans="2:10" ht="164.25" customHeight="1">
      <c r="B2" s="101" t="s">
        <v>0</v>
      </c>
      <c r="C2" s="102"/>
      <c r="D2" s="102"/>
      <c r="E2" s="102"/>
      <c r="F2" s="102"/>
      <c r="G2" s="102"/>
      <c r="H2" s="102"/>
      <c r="I2" s="102"/>
      <c r="J2" s="10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7" sqref="H17"/>
    </sheetView>
  </sheetViews>
  <sheetFormatPr defaultColWidth="8.75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302</v>
      </c>
    </row>
    <row r="2" spans="1:9" s="1" customFormat="1" ht="36.75" customHeight="1">
      <c r="A2" s="122" t="s">
        <v>303</v>
      </c>
      <c r="B2" s="122"/>
      <c r="C2" s="122"/>
      <c r="D2" s="122"/>
      <c r="E2" s="122"/>
      <c r="F2" s="122"/>
      <c r="G2" s="122"/>
      <c r="H2" s="122"/>
      <c r="I2" s="122"/>
    </row>
    <row r="3" ht="27" customHeight="1">
      <c r="I3" t="s">
        <v>3</v>
      </c>
    </row>
    <row r="5" spans="1:9" s="12" customFormat="1" ht="39" customHeight="1">
      <c r="A5" s="14" t="s">
        <v>266</v>
      </c>
      <c r="B5" s="14" t="s">
        <v>304</v>
      </c>
      <c r="C5" s="14" t="s">
        <v>305</v>
      </c>
      <c r="D5" s="14" t="s">
        <v>306</v>
      </c>
      <c r="E5" s="16" t="s">
        <v>307</v>
      </c>
      <c r="F5" s="16" t="s">
        <v>308</v>
      </c>
      <c r="G5" s="16" t="s">
        <v>309</v>
      </c>
      <c r="H5" s="16" t="s">
        <v>310</v>
      </c>
      <c r="I5" s="16" t="s">
        <v>311</v>
      </c>
    </row>
    <row r="6" spans="1:9" s="13" customFormat="1" ht="24.75" customHeight="1">
      <c r="A6" s="15">
        <f>SUM(B6:I6)</f>
        <v>4517.5578</v>
      </c>
      <c r="B6" s="15">
        <v>4517.5578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M15" sqref="M15"/>
    </sheetView>
  </sheetViews>
  <sheetFormatPr defaultColWidth="8.75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312</v>
      </c>
    </row>
    <row r="2" spans="1:27" s="1" customFormat="1" ht="32.25" customHeight="1">
      <c r="A2" s="131" t="s">
        <v>313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1"/>
      <c r="Z2" s="11"/>
      <c r="AA2" s="11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32" t="s">
        <v>3</v>
      </c>
      <c r="X3" s="132"/>
      <c r="Y3" s="132"/>
      <c r="Z3" s="132"/>
    </row>
    <row r="4" spans="1:24" s="3" customFormat="1" ht="21.75" customHeight="1">
      <c r="A4" s="139" t="s">
        <v>314</v>
      </c>
      <c r="B4" s="139"/>
      <c r="C4" s="139" t="s">
        <v>315</v>
      </c>
      <c r="D4" s="139"/>
      <c r="E4" s="139" t="s">
        <v>316</v>
      </c>
      <c r="F4" s="139" t="s">
        <v>317</v>
      </c>
      <c r="G4" s="139" t="s">
        <v>318</v>
      </c>
      <c r="H4" s="139" t="s">
        <v>319</v>
      </c>
      <c r="I4" s="140" t="s">
        <v>156</v>
      </c>
      <c r="J4" s="133" t="s">
        <v>320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41" t="s">
        <v>321</v>
      </c>
    </row>
    <row r="5" spans="1:24" s="3" customFormat="1" ht="21.75" customHeight="1">
      <c r="A5" s="139"/>
      <c r="B5" s="139"/>
      <c r="C5" s="139"/>
      <c r="D5" s="139"/>
      <c r="E5" s="139"/>
      <c r="F5" s="139"/>
      <c r="G5" s="139"/>
      <c r="H5" s="139"/>
      <c r="I5" s="140"/>
      <c r="J5" s="134" t="s">
        <v>322</v>
      </c>
      <c r="K5" s="135"/>
      <c r="L5" s="135"/>
      <c r="M5" s="135"/>
      <c r="N5" s="135"/>
      <c r="O5" s="135"/>
      <c r="P5" s="136"/>
      <c r="Q5" s="134" t="s">
        <v>323</v>
      </c>
      <c r="R5" s="135"/>
      <c r="S5" s="135"/>
      <c r="T5" s="135"/>
      <c r="U5" s="135"/>
      <c r="V5" s="135"/>
      <c r="W5" s="136"/>
      <c r="X5" s="143"/>
    </row>
    <row r="6" spans="1:24" s="3" customFormat="1" ht="21.75" customHeight="1">
      <c r="A6" s="137" t="s">
        <v>50</v>
      </c>
      <c r="B6" s="137" t="s">
        <v>51</v>
      </c>
      <c r="C6" s="137" t="s">
        <v>50</v>
      </c>
      <c r="D6" s="137" t="s">
        <v>51</v>
      </c>
      <c r="E6" s="139"/>
      <c r="F6" s="139"/>
      <c r="G6" s="139"/>
      <c r="H6" s="139"/>
      <c r="I6" s="140"/>
      <c r="J6" s="141" t="s">
        <v>55</v>
      </c>
      <c r="K6" s="134" t="s">
        <v>10</v>
      </c>
      <c r="L6" s="135"/>
      <c r="M6" s="136"/>
      <c r="N6" s="134" t="s">
        <v>11</v>
      </c>
      <c r="O6" s="135"/>
      <c r="P6" s="136"/>
      <c r="Q6" s="141" t="s">
        <v>55</v>
      </c>
      <c r="R6" s="134" t="s">
        <v>10</v>
      </c>
      <c r="S6" s="135"/>
      <c r="T6" s="136"/>
      <c r="U6" s="134" t="s">
        <v>11</v>
      </c>
      <c r="V6" s="135"/>
      <c r="W6" s="136"/>
      <c r="X6" s="143"/>
    </row>
    <row r="7" spans="1:24" s="3" customFormat="1" ht="21.75" customHeight="1">
      <c r="A7" s="138"/>
      <c r="B7" s="138"/>
      <c r="C7" s="138"/>
      <c r="D7" s="138"/>
      <c r="E7" s="139"/>
      <c r="F7" s="139"/>
      <c r="G7" s="139"/>
      <c r="H7" s="139"/>
      <c r="I7" s="140"/>
      <c r="J7" s="142"/>
      <c r="K7" s="8" t="s">
        <v>9</v>
      </c>
      <c r="L7" s="8" t="s">
        <v>145</v>
      </c>
      <c r="M7" s="8" t="s">
        <v>146</v>
      </c>
      <c r="N7" s="8" t="s">
        <v>9</v>
      </c>
      <c r="O7" s="8" t="s">
        <v>145</v>
      </c>
      <c r="P7" s="8" t="s">
        <v>146</v>
      </c>
      <c r="Q7" s="142"/>
      <c r="R7" s="8" t="s">
        <v>9</v>
      </c>
      <c r="S7" s="8" t="s">
        <v>145</v>
      </c>
      <c r="T7" s="8" t="s">
        <v>146</v>
      </c>
      <c r="U7" s="8" t="s">
        <v>9</v>
      </c>
      <c r="V7" s="8" t="s">
        <v>145</v>
      </c>
      <c r="W7" s="8" t="s">
        <v>146</v>
      </c>
      <c r="X7" s="142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>L8+M8</f>
        <v>0</v>
      </c>
      <c r="L8" s="10">
        <v>0</v>
      </c>
      <c r="M8" s="10">
        <v>0</v>
      </c>
      <c r="N8" s="10">
        <f>O8+P8</f>
        <v>0</v>
      </c>
      <c r="O8" s="10">
        <v>0</v>
      </c>
      <c r="P8" s="10">
        <v>0</v>
      </c>
      <c r="Q8" s="10">
        <f>R8+U8</f>
        <v>0</v>
      </c>
      <c r="R8" s="10">
        <f>S8+T8</f>
        <v>0</v>
      </c>
      <c r="S8" s="10">
        <v>0</v>
      </c>
      <c r="T8" s="10">
        <v>0</v>
      </c>
      <c r="U8" s="10">
        <f>V8+W8</f>
        <v>0</v>
      </c>
      <c r="V8" s="10">
        <v>0</v>
      </c>
      <c r="W8" s="10">
        <v>0</v>
      </c>
      <c r="X8" s="10">
        <v>0</v>
      </c>
    </row>
    <row r="9" ht="14.25">
      <c r="A9" s="151" t="s">
        <v>324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J23" sqref="J23"/>
    </sheetView>
  </sheetViews>
  <sheetFormatPr defaultColWidth="8.75390625" defaultRowHeight="14.25"/>
  <cols>
    <col min="1" max="1" width="33.75390625" style="22" customWidth="1"/>
    <col min="2" max="2" width="15.125" style="54" customWidth="1"/>
    <col min="3" max="3" width="30.125" style="22" customWidth="1"/>
    <col min="4" max="6" width="15.125" style="54" customWidth="1"/>
    <col min="7" max="32" width="9.00390625" style="22" bestFit="1" customWidth="1"/>
    <col min="33" max="16384" width="8.75390625" style="22" customWidth="1"/>
  </cols>
  <sheetData>
    <row r="1" ht="21" customHeight="1">
      <c r="A1" s="22" t="s">
        <v>1</v>
      </c>
    </row>
    <row r="2" spans="1:6" s="17" customFormat="1" ht="28.5" customHeight="1">
      <c r="A2" s="104" t="s">
        <v>2</v>
      </c>
      <c r="B2" s="104"/>
      <c r="C2" s="104"/>
      <c r="D2" s="104"/>
      <c r="E2" s="104"/>
      <c r="F2" s="104"/>
    </row>
    <row r="3" spans="2:6" s="18" customFormat="1" ht="17.25" customHeight="1">
      <c r="B3" s="86"/>
      <c r="C3" s="87"/>
      <c r="D3" s="86"/>
      <c r="E3" s="86"/>
      <c r="F3" s="86" t="s">
        <v>3</v>
      </c>
    </row>
    <row r="4" spans="1:6" s="20" customFormat="1" ht="17.25" customHeight="1">
      <c r="A4" s="105" t="s">
        <v>4</v>
      </c>
      <c r="B4" s="105"/>
      <c r="C4" s="105" t="s">
        <v>5</v>
      </c>
      <c r="D4" s="105"/>
      <c r="E4" s="105"/>
      <c r="F4" s="105"/>
    </row>
    <row r="5" spans="1:6" s="19" customFormat="1" ht="24.75" customHeight="1">
      <c r="A5" s="106" t="s">
        <v>6</v>
      </c>
      <c r="B5" s="107" t="s">
        <v>7</v>
      </c>
      <c r="C5" s="106" t="s">
        <v>8</v>
      </c>
      <c r="D5" s="106" t="s">
        <v>7</v>
      </c>
      <c r="E5" s="106"/>
      <c r="F5" s="106"/>
    </row>
    <row r="6" spans="1:6" s="19" customFormat="1" ht="27.75" customHeight="1">
      <c r="A6" s="106"/>
      <c r="B6" s="108"/>
      <c r="C6" s="106"/>
      <c r="D6" s="88" t="s">
        <v>9</v>
      </c>
      <c r="E6" s="88" t="s">
        <v>10</v>
      </c>
      <c r="F6" s="88" t="s">
        <v>11</v>
      </c>
    </row>
    <row r="7" spans="1:6" s="18" customFormat="1" ht="24.75" customHeight="1">
      <c r="A7" s="89" t="s">
        <v>12</v>
      </c>
      <c r="B7" s="90">
        <f>SUM(B8:B9)</f>
        <v>4517.5578</v>
      </c>
      <c r="C7" s="89" t="s">
        <v>13</v>
      </c>
      <c r="D7" s="90">
        <f>SUM(D8:D28)</f>
        <v>4517.5578000000005</v>
      </c>
      <c r="E7" s="90">
        <f>SUM(E8:E28)</f>
        <v>2852.8158</v>
      </c>
      <c r="F7" s="90">
        <f>SUM(F8:F28)</f>
        <v>1664.742</v>
      </c>
    </row>
    <row r="8" spans="1:6" s="18" customFormat="1" ht="24.75" customHeight="1">
      <c r="A8" s="91" t="s">
        <v>14</v>
      </c>
      <c r="B8" s="70">
        <v>2852.8158</v>
      </c>
      <c r="C8" s="91" t="s">
        <v>15</v>
      </c>
      <c r="D8" s="70">
        <f>E8+F8</f>
        <v>1481.9202</v>
      </c>
      <c r="E8" s="70">
        <v>1481.9202</v>
      </c>
      <c r="F8" s="70">
        <v>0</v>
      </c>
    </row>
    <row r="9" spans="1:6" s="18" customFormat="1" ht="24.75" customHeight="1">
      <c r="A9" s="91" t="s">
        <v>16</v>
      </c>
      <c r="B9" s="70">
        <v>1664.742</v>
      </c>
      <c r="C9" s="91" t="s">
        <v>17</v>
      </c>
      <c r="D9" s="70">
        <f aca="true" t="shared" si="0" ref="D9:D28">E9+F9</f>
        <v>0</v>
      </c>
      <c r="E9" s="70">
        <v>0</v>
      </c>
      <c r="F9" s="70">
        <v>0</v>
      </c>
    </row>
    <row r="10" spans="1:6" s="18" customFormat="1" ht="24.75" customHeight="1">
      <c r="A10" s="91"/>
      <c r="B10" s="70"/>
      <c r="C10" s="91" t="s">
        <v>18</v>
      </c>
      <c r="D10" s="70">
        <f t="shared" si="0"/>
        <v>0</v>
      </c>
      <c r="E10" s="70">
        <v>0</v>
      </c>
      <c r="F10" s="70">
        <v>0</v>
      </c>
    </row>
    <row r="11" spans="1:6" s="18" customFormat="1" ht="24.75" customHeight="1">
      <c r="A11" s="91"/>
      <c r="B11" s="70"/>
      <c r="C11" s="91" t="s">
        <v>19</v>
      </c>
      <c r="D11" s="70">
        <f t="shared" si="0"/>
        <v>5</v>
      </c>
      <c r="E11" s="70">
        <v>5</v>
      </c>
      <c r="F11" s="70">
        <v>0</v>
      </c>
    </row>
    <row r="12" spans="1:6" s="18" customFormat="1" ht="24.75" customHeight="1">
      <c r="A12" s="91"/>
      <c r="B12" s="70"/>
      <c r="C12" s="91" t="s">
        <v>20</v>
      </c>
      <c r="D12" s="70">
        <f t="shared" si="0"/>
        <v>0</v>
      </c>
      <c r="E12" s="70">
        <v>0</v>
      </c>
      <c r="F12" s="70">
        <v>0</v>
      </c>
    </row>
    <row r="13" spans="1:6" s="18" customFormat="1" ht="24.75" customHeight="1">
      <c r="A13" s="91"/>
      <c r="B13" s="70"/>
      <c r="C13" s="91" t="s">
        <v>21</v>
      </c>
      <c r="D13" s="70">
        <f t="shared" si="0"/>
        <v>0</v>
      </c>
      <c r="E13" s="70">
        <v>0</v>
      </c>
      <c r="F13" s="70">
        <v>0</v>
      </c>
    </row>
    <row r="14" spans="1:6" s="18" customFormat="1" ht="24.75" customHeight="1">
      <c r="A14" s="91"/>
      <c r="B14" s="70"/>
      <c r="C14" s="91" t="s">
        <v>22</v>
      </c>
      <c r="D14" s="70">
        <f t="shared" si="0"/>
        <v>0</v>
      </c>
      <c r="E14" s="70">
        <v>0</v>
      </c>
      <c r="F14" s="70">
        <v>0</v>
      </c>
    </row>
    <row r="15" spans="1:6" s="18" customFormat="1" ht="24.75" customHeight="1">
      <c r="A15" s="91"/>
      <c r="B15" s="70"/>
      <c r="C15" s="91" t="s">
        <v>23</v>
      </c>
      <c r="D15" s="70">
        <f t="shared" si="0"/>
        <v>238.6701</v>
      </c>
      <c r="E15" s="70">
        <v>238.6701</v>
      </c>
      <c r="F15" s="70">
        <v>0</v>
      </c>
    </row>
    <row r="16" spans="1:6" s="18" customFormat="1" ht="24.75" customHeight="1">
      <c r="A16" s="91"/>
      <c r="B16" s="70"/>
      <c r="C16" s="91" t="s">
        <v>24</v>
      </c>
      <c r="D16" s="70">
        <f t="shared" si="0"/>
        <v>94.1805</v>
      </c>
      <c r="E16" s="70">
        <v>94.1805</v>
      </c>
      <c r="F16" s="70">
        <v>0</v>
      </c>
    </row>
    <row r="17" spans="1:6" s="18" customFormat="1" ht="24.75" customHeight="1">
      <c r="A17" s="91"/>
      <c r="B17" s="70"/>
      <c r="C17" s="91" t="s">
        <v>25</v>
      </c>
      <c r="D17" s="70">
        <f t="shared" si="0"/>
        <v>20</v>
      </c>
      <c r="E17" s="70">
        <v>20</v>
      </c>
      <c r="F17" s="70">
        <v>0</v>
      </c>
    </row>
    <row r="18" spans="1:6" s="18" customFormat="1" ht="24.75" customHeight="1">
      <c r="A18" s="91"/>
      <c r="B18" s="70"/>
      <c r="C18" s="91" t="s">
        <v>26</v>
      </c>
      <c r="D18" s="70">
        <f t="shared" si="0"/>
        <v>1732.3352</v>
      </c>
      <c r="E18" s="70">
        <v>67.5932</v>
      </c>
      <c r="F18" s="70">
        <v>1664.742</v>
      </c>
    </row>
    <row r="19" spans="1:6" s="18" customFormat="1" ht="24.75" customHeight="1">
      <c r="A19" s="91"/>
      <c r="B19" s="70"/>
      <c r="C19" s="91" t="s">
        <v>27</v>
      </c>
      <c r="D19" s="70">
        <f t="shared" si="0"/>
        <v>801.0537</v>
      </c>
      <c r="E19" s="70">
        <v>801.0537</v>
      </c>
      <c r="F19" s="70">
        <v>0</v>
      </c>
    </row>
    <row r="20" spans="1:6" s="18" customFormat="1" ht="24.75" customHeight="1">
      <c r="A20" s="91"/>
      <c r="B20" s="70"/>
      <c r="C20" s="91" t="s">
        <v>28</v>
      </c>
      <c r="D20" s="70">
        <f t="shared" si="0"/>
        <v>0</v>
      </c>
      <c r="E20" s="70">
        <v>0</v>
      </c>
      <c r="F20" s="70">
        <v>0</v>
      </c>
    </row>
    <row r="21" spans="1:6" s="18" customFormat="1" ht="24.75" customHeight="1">
      <c r="A21" s="91"/>
      <c r="B21" s="70"/>
      <c r="C21" s="91" t="s">
        <v>29</v>
      </c>
      <c r="D21" s="70">
        <f t="shared" si="0"/>
        <v>0</v>
      </c>
      <c r="E21" s="70">
        <v>0</v>
      </c>
      <c r="F21" s="70">
        <v>0</v>
      </c>
    </row>
    <row r="22" spans="1:6" s="18" customFormat="1" ht="24.75" customHeight="1">
      <c r="A22" s="91"/>
      <c r="B22" s="70"/>
      <c r="C22" s="91" t="s">
        <v>30</v>
      </c>
      <c r="D22" s="70">
        <f t="shared" si="0"/>
        <v>0</v>
      </c>
      <c r="E22" s="70">
        <v>0</v>
      </c>
      <c r="F22" s="70">
        <v>0</v>
      </c>
    </row>
    <row r="23" spans="1:6" s="18" customFormat="1" ht="24.75" customHeight="1">
      <c r="A23" s="91"/>
      <c r="B23" s="70"/>
      <c r="C23" s="91" t="s">
        <v>31</v>
      </c>
      <c r="D23" s="70">
        <f t="shared" si="0"/>
        <v>0</v>
      </c>
      <c r="E23" s="70">
        <v>0</v>
      </c>
      <c r="F23" s="70">
        <v>0</v>
      </c>
    </row>
    <row r="24" spans="1:6" s="18" customFormat="1" ht="24.75" customHeight="1">
      <c r="A24" s="91"/>
      <c r="B24" s="70"/>
      <c r="C24" s="91" t="s">
        <v>32</v>
      </c>
      <c r="D24" s="70">
        <f t="shared" si="0"/>
        <v>0</v>
      </c>
      <c r="E24" s="70">
        <v>0</v>
      </c>
      <c r="F24" s="70">
        <v>0</v>
      </c>
    </row>
    <row r="25" spans="1:6" s="18" customFormat="1" ht="24.75" customHeight="1">
      <c r="A25" s="91"/>
      <c r="B25" s="70"/>
      <c r="C25" s="91" t="s">
        <v>33</v>
      </c>
      <c r="D25" s="70">
        <f t="shared" si="0"/>
        <v>144.3981</v>
      </c>
      <c r="E25" s="70">
        <v>144.3981</v>
      </c>
      <c r="F25" s="70">
        <v>0</v>
      </c>
    </row>
    <row r="26" spans="1:6" s="18" customFormat="1" ht="24.75" customHeight="1">
      <c r="A26" s="91"/>
      <c r="B26" s="70"/>
      <c r="C26" s="91" t="s">
        <v>34</v>
      </c>
      <c r="D26" s="70">
        <f t="shared" si="0"/>
        <v>0</v>
      </c>
      <c r="E26" s="70">
        <v>0</v>
      </c>
      <c r="F26" s="70">
        <v>0</v>
      </c>
    </row>
    <row r="27" spans="1:6" s="18" customFormat="1" ht="24.75" customHeight="1">
      <c r="A27" s="91"/>
      <c r="B27" s="70"/>
      <c r="C27" s="85" t="s">
        <v>35</v>
      </c>
      <c r="D27" s="70">
        <f t="shared" si="0"/>
        <v>0</v>
      </c>
      <c r="E27" s="70">
        <v>0</v>
      </c>
      <c r="F27" s="70">
        <v>0</v>
      </c>
    </row>
    <row r="28" spans="1:6" s="18" customFormat="1" ht="24.75" customHeight="1">
      <c r="A28" s="91"/>
      <c r="B28" s="70"/>
      <c r="C28" s="91" t="s">
        <v>36</v>
      </c>
      <c r="D28" s="70">
        <f t="shared" si="0"/>
        <v>0</v>
      </c>
      <c r="E28" s="70">
        <v>0</v>
      </c>
      <c r="F28" s="70">
        <v>0</v>
      </c>
    </row>
    <row r="29" spans="1:6" s="18" customFormat="1" ht="24.75" customHeight="1">
      <c r="A29" s="88" t="s">
        <v>37</v>
      </c>
      <c r="B29" s="92">
        <f>B7</f>
        <v>4517.5578</v>
      </c>
      <c r="C29" s="93" t="s">
        <v>38</v>
      </c>
      <c r="D29" s="94">
        <f>D7</f>
        <v>4517.5578000000005</v>
      </c>
      <c r="E29" s="94">
        <f>E7</f>
        <v>2852.8158</v>
      </c>
      <c r="F29" s="94">
        <f>F7</f>
        <v>1664.742</v>
      </c>
    </row>
    <row r="30" spans="1:6" s="18" customFormat="1" ht="24.75" customHeight="1">
      <c r="A30" s="95" t="s">
        <v>39</v>
      </c>
      <c r="B30" s="68">
        <f>SUM(B31:B32)</f>
        <v>0</v>
      </c>
      <c r="C30" s="95" t="s">
        <v>40</v>
      </c>
      <c r="D30" s="68">
        <f>SUM(D31:D32)</f>
        <v>0</v>
      </c>
      <c r="E30" s="68">
        <f>SUM(E31:E32)</f>
        <v>0</v>
      </c>
      <c r="F30" s="68">
        <f>SUM(F31:F32)</f>
        <v>0</v>
      </c>
    </row>
    <row r="31" spans="1:6" s="18" customFormat="1" ht="24.75" customHeight="1">
      <c r="A31" s="91" t="s">
        <v>14</v>
      </c>
      <c r="B31" s="70">
        <v>0</v>
      </c>
      <c r="C31" s="91" t="s">
        <v>14</v>
      </c>
      <c r="D31" s="70">
        <f>E31+F31</f>
        <v>0</v>
      </c>
      <c r="E31" s="98">
        <v>0</v>
      </c>
      <c r="F31" s="98">
        <v>0</v>
      </c>
    </row>
    <row r="32" spans="1:6" s="18" customFormat="1" ht="24.75" customHeight="1">
      <c r="A32" s="91" t="s">
        <v>16</v>
      </c>
      <c r="B32" s="70">
        <v>0</v>
      </c>
      <c r="C32" s="96" t="s">
        <v>16</v>
      </c>
      <c r="D32" s="97">
        <f>E32+F32</f>
        <v>0</v>
      </c>
      <c r="E32" s="99">
        <v>0</v>
      </c>
      <c r="F32" s="99">
        <v>0</v>
      </c>
    </row>
    <row r="33" spans="1:6" s="18" customFormat="1" ht="24.75" customHeight="1">
      <c r="A33" s="88" t="s">
        <v>41</v>
      </c>
      <c r="B33" s="92">
        <f>B29+B30</f>
        <v>4517.5578</v>
      </c>
      <c r="C33" s="93" t="s">
        <v>42</v>
      </c>
      <c r="D33" s="92">
        <f>D29+D30</f>
        <v>4517.5578000000005</v>
      </c>
      <c r="E33" s="94">
        <f>E29+E30</f>
        <v>2852.8158</v>
      </c>
      <c r="F33" s="94">
        <f>F29+F30</f>
        <v>1664.742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F7" sqref="F7"/>
    </sheetView>
  </sheetViews>
  <sheetFormatPr defaultColWidth="8.75390625" defaultRowHeight="14.25"/>
  <cols>
    <col min="1" max="1" width="15.75390625" style="38" customWidth="1"/>
    <col min="2" max="2" width="34.25390625" style="38" customWidth="1"/>
    <col min="3" max="11" width="10.50390625" style="54" customWidth="1"/>
    <col min="12" max="12" width="12.25390625" style="54" customWidth="1"/>
    <col min="13" max="32" width="9.00390625" style="22" bestFit="1" customWidth="1"/>
    <col min="33" max="16384" width="8.75390625" style="22" customWidth="1"/>
  </cols>
  <sheetData>
    <row r="1" ht="29.25" customHeight="1">
      <c r="A1" s="38" t="s">
        <v>43</v>
      </c>
    </row>
    <row r="2" spans="1:12" s="17" customFormat="1" ht="31.5" customHeight="1">
      <c r="A2" s="104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75" customFormat="1" ht="31.5" customHeight="1">
      <c r="A3" s="77"/>
      <c r="B3" s="77"/>
      <c r="C3" s="78"/>
      <c r="D3" s="79"/>
      <c r="E3" s="77"/>
      <c r="F3" s="78"/>
      <c r="G3" s="78"/>
      <c r="H3" s="78"/>
      <c r="I3" s="78"/>
      <c r="J3" s="78"/>
      <c r="K3" s="78"/>
      <c r="L3" s="78" t="s">
        <v>3</v>
      </c>
    </row>
    <row r="4" spans="1:12" s="19" customFormat="1" ht="30" customHeight="1">
      <c r="A4" s="109" t="s">
        <v>45</v>
      </c>
      <c r="B4" s="109"/>
      <c r="C4" s="109" t="s">
        <v>46</v>
      </c>
      <c r="D4" s="110" t="s">
        <v>47</v>
      </c>
      <c r="E4" s="111"/>
      <c r="F4" s="111"/>
      <c r="G4" s="111"/>
      <c r="H4" s="110" t="s">
        <v>48</v>
      </c>
      <c r="I4" s="111"/>
      <c r="J4" s="111"/>
      <c r="K4" s="111"/>
      <c r="L4" s="114" t="s">
        <v>49</v>
      </c>
    </row>
    <row r="5" spans="1:12" s="19" customFormat="1" ht="58.5" customHeight="1">
      <c r="A5" s="80" t="s">
        <v>50</v>
      </c>
      <c r="B5" s="80" t="s">
        <v>51</v>
      </c>
      <c r="C5" s="109"/>
      <c r="D5" s="82" t="s">
        <v>9</v>
      </c>
      <c r="E5" s="81" t="s">
        <v>52</v>
      </c>
      <c r="F5" s="81" t="s">
        <v>53</v>
      </c>
      <c r="G5" s="82" t="s">
        <v>54</v>
      </c>
      <c r="H5" s="82" t="s">
        <v>9</v>
      </c>
      <c r="I5" s="81" t="s">
        <v>52</v>
      </c>
      <c r="J5" s="82" t="s">
        <v>53</v>
      </c>
      <c r="K5" s="82" t="s">
        <v>54</v>
      </c>
      <c r="L5" s="115"/>
    </row>
    <row r="6" spans="1:12" s="76" customFormat="1" ht="30.75" customHeight="1">
      <c r="A6" s="112" t="s">
        <v>55</v>
      </c>
      <c r="B6" s="113"/>
      <c r="C6" s="83">
        <f aca="true" t="shared" si="0" ref="C6:I6">C7+C15+C18+C27+C31+C34+C38+C41+C47</f>
        <v>4517.5578000000005</v>
      </c>
      <c r="D6" s="83">
        <f t="shared" si="0"/>
        <v>2852.8158</v>
      </c>
      <c r="E6" s="83">
        <f t="shared" si="0"/>
        <v>2852.8158</v>
      </c>
      <c r="F6" s="83">
        <f t="shared" si="0"/>
        <v>0</v>
      </c>
      <c r="G6" s="83">
        <f t="shared" si="0"/>
        <v>0</v>
      </c>
      <c r="H6" s="83">
        <f t="shared" si="0"/>
        <v>1664.742</v>
      </c>
      <c r="I6" s="83">
        <f t="shared" si="0"/>
        <v>1664.742</v>
      </c>
      <c r="J6" s="83">
        <f>SUM(J7:J17)</f>
        <v>0</v>
      </c>
      <c r="K6" s="83">
        <f>SUM(K7:K17)</f>
        <v>0</v>
      </c>
      <c r="L6" s="83">
        <f>SUM(L7:L17)</f>
        <v>0</v>
      </c>
    </row>
    <row r="7" spans="1:12" s="18" customFormat="1" ht="24.75" customHeight="1">
      <c r="A7" s="84" t="s">
        <v>56</v>
      </c>
      <c r="B7" s="84" t="s">
        <v>57</v>
      </c>
      <c r="C7" s="70">
        <f>D7+H7</f>
        <v>1481.9202</v>
      </c>
      <c r="D7" s="70">
        <f>E7+F7+G7</f>
        <v>1481.9202</v>
      </c>
      <c r="E7" s="70">
        <v>1481.9202</v>
      </c>
      <c r="F7" s="70">
        <f aca="true" t="shared" si="1" ref="F7:F36">SUM(G7:I7)</f>
        <v>0</v>
      </c>
      <c r="G7" s="70">
        <v>0</v>
      </c>
      <c r="H7" s="70">
        <f>I7+J7+K7</f>
        <v>0</v>
      </c>
      <c r="I7" s="70">
        <f aca="true" t="shared" si="2" ref="I7:I36">SUM(J7:L7)</f>
        <v>0</v>
      </c>
      <c r="J7" s="70">
        <f aca="true" t="shared" si="3" ref="J7:J36">SUM(K7:M7)</f>
        <v>0</v>
      </c>
      <c r="K7" s="70">
        <f aca="true" t="shared" si="4" ref="K7:K36">SUM(L7:N7)</f>
        <v>0</v>
      </c>
      <c r="L7" s="70">
        <f aca="true" t="shared" si="5" ref="L7:L36">SUM(M7:O7)</f>
        <v>0</v>
      </c>
    </row>
    <row r="8" spans="1:12" s="18" customFormat="1" ht="24.75" customHeight="1">
      <c r="A8" s="84" t="s">
        <v>58</v>
      </c>
      <c r="B8" s="84" t="s">
        <v>59</v>
      </c>
      <c r="C8" s="70">
        <f aca="true" t="shared" si="6" ref="C8:C50">D8+H8</f>
        <v>15.42</v>
      </c>
      <c r="D8" s="70">
        <f aca="true" t="shared" si="7" ref="D8:D36">E8+F8+G8</f>
        <v>15.42</v>
      </c>
      <c r="E8" s="70">
        <v>15.42</v>
      </c>
      <c r="F8" s="70">
        <f t="shared" si="1"/>
        <v>0</v>
      </c>
      <c r="G8" s="70">
        <f aca="true" t="shared" si="8" ref="G8:G36">SUM(H8:J8)</f>
        <v>0</v>
      </c>
      <c r="H8" s="70">
        <f>I8+J8+K8</f>
        <v>0</v>
      </c>
      <c r="I8" s="70">
        <f t="shared" si="2"/>
        <v>0</v>
      </c>
      <c r="J8" s="70">
        <f t="shared" si="3"/>
        <v>0</v>
      </c>
      <c r="K8" s="70">
        <f t="shared" si="4"/>
        <v>0</v>
      </c>
      <c r="L8" s="70">
        <f t="shared" si="5"/>
        <v>0</v>
      </c>
    </row>
    <row r="9" spans="1:12" s="18" customFormat="1" ht="24.75" customHeight="1">
      <c r="A9" s="85" t="s">
        <v>60</v>
      </c>
      <c r="B9" s="85" t="s">
        <v>61</v>
      </c>
      <c r="C9" s="70">
        <f t="shared" si="6"/>
        <v>15.42</v>
      </c>
      <c r="D9" s="70">
        <f t="shared" si="7"/>
        <v>15.42</v>
      </c>
      <c r="E9" s="70">
        <v>15.42</v>
      </c>
      <c r="F9" s="70">
        <f t="shared" si="1"/>
        <v>0</v>
      </c>
      <c r="G9" s="70">
        <f t="shared" si="8"/>
        <v>0</v>
      </c>
      <c r="H9" s="70">
        <f aca="true" t="shared" si="9" ref="H9:H36">I9+J9+K9</f>
        <v>0</v>
      </c>
      <c r="I9" s="70">
        <f t="shared" si="2"/>
        <v>0</v>
      </c>
      <c r="J9" s="70">
        <f t="shared" si="3"/>
        <v>0</v>
      </c>
      <c r="K9" s="70">
        <f t="shared" si="4"/>
        <v>0</v>
      </c>
      <c r="L9" s="70">
        <f t="shared" si="5"/>
        <v>0</v>
      </c>
    </row>
    <row r="10" spans="1:12" s="18" customFormat="1" ht="24.75" customHeight="1">
      <c r="A10" s="84" t="s">
        <v>62</v>
      </c>
      <c r="B10" s="84" t="s">
        <v>63</v>
      </c>
      <c r="C10" s="70">
        <f t="shared" si="6"/>
        <v>1462.5002</v>
      </c>
      <c r="D10" s="70">
        <f t="shared" si="7"/>
        <v>1462.5002</v>
      </c>
      <c r="E10" s="70">
        <v>1462.5002</v>
      </c>
      <c r="F10" s="70">
        <f t="shared" si="1"/>
        <v>0</v>
      </c>
      <c r="G10" s="70">
        <f t="shared" si="8"/>
        <v>0</v>
      </c>
      <c r="H10" s="70">
        <f t="shared" si="9"/>
        <v>0</v>
      </c>
      <c r="I10" s="70">
        <f t="shared" si="2"/>
        <v>0</v>
      </c>
      <c r="J10" s="70">
        <f t="shared" si="3"/>
        <v>0</v>
      </c>
      <c r="K10" s="70">
        <f t="shared" si="4"/>
        <v>0</v>
      </c>
      <c r="L10" s="70">
        <f t="shared" si="5"/>
        <v>0</v>
      </c>
    </row>
    <row r="11" spans="1:12" s="18" customFormat="1" ht="24.75" customHeight="1">
      <c r="A11" s="85" t="s">
        <v>64</v>
      </c>
      <c r="B11" s="85" t="s">
        <v>65</v>
      </c>
      <c r="C11" s="70">
        <f t="shared" si="6"/>
        <v>1204.4341</v>
      </c>
      <c r="D11" s="70">
        <f t="shared" si="7"/>
        <v>1204.4341</v>
      </c>
      <c r="E11" s="70">
        <v>1204.4341</v>
      </c>
      <c r="F11" s="70">
        <f t="shared" si="1"/>
        <v>0</v>
      </c>
      <c r="G11" s="70">
        <f t="shared" si="8"/>
        <v>0</v>
      </c>
      <c r="H11" s="70">
        <f t="shared" si="9"/>
        <v>0</v>
      </c>
      <c r="I11" s="70">
        <f t="shared" si="2"/>
        <v>0</v>
      </c>
      <c r="J11" s="70">
        <f t="shared" si="3"/>
        <v>0</v>
      </c>
      <c r="K11" s="70">
        <f t="shared" si="4"/>
        <v>0</v>
      </c>
      <c r="L11" s="70">
        <f t="shared" si="5"/>
        <v>0</v>
      </c>
    </row>
    <row r="12" spans="1:12" s="18" customFormat="1" ht="24.75" customHeight="1">
      <c r="A12" s="85" t="s">
        <v>66</v>
      </c>
      <c r="B12" s="85" t="s">
        <v>67</v>
      </c>
      <c r="C12" s="70">
        <f t="shared" si="6"/>
        <v>268.0661</v>
      </c>
      <c r="D12" s="70">
        <f t="shared" si="7"/>
        <v>268.0661</v>
      </c>
      <c r="E12" s="70">
        <v>268.0661</v>
      </c>
      <c r="F12" s="70">
        <f t="shared" si="1"/>
        <v>0</v>
      </c>
      <c r="G12" s="70">
        <f t="shared" si="8"/>
        <v>0</v>
      </c>
      <c r="H12" s="70">
        <f t="shared" si="9"/>
        <v>0</v>
      </c>
      <c r="I12" s="70">
        <f t="shared" si="2"/>
        <v>0</v>
      </c>
      <c r="J12" s="70">
        <f t="shared" si="3"/>
        <v>0</v>
      </c>
      <c r="K12" s="70">
        <f t="shared" si="4"/>
        <v>0</v>
      </c>
      <c r="L12" s="70">
        <f t="shared" si="5"/>
        <v>0</v>
      </c>
    </row>
    <row r="13" spans="1:12" s="18" customFormat="1" ht="24.75" customHeight="1">
      <c r="A13" s="84" t="s">
        <v>68</v>
      </c>
      <c r="B13" s="84" t="s">
        <v>69</v>
      </c>
      <c r="C13" s="70">
        <f t="shared" si="6"/>
        <v>4</v>
      </c>
      <c r="D13" s="70">
        <f t="shared" si="7"/>
        <v>4</v>
      </c>
      <c r="E13" s="70">
        <v>4</v>
      </c>
      <c r="F13" s="70">
        <f t="shared" si="1"/>
        <v>0</v>
      </c>
      <c r="G13" s="70">
        <f t="shared" si="8"/>
        <v>0</v>
      </c>
      <c r="H13" s="70">
        <f t="shared" si="9"/>
        <v>0</v>
      </c>
      <c r="I13" s="70">
        <f t="shared" si="2"/>
        <v>0</v>
      </c>
      <c r="J13" s="70">
        <f t="shared" si="3"/>
        <v>0</v>
      </c>
      <c r="K13" s="70">
        <f t="shared" si="4"/>
        <v>0</v>
      </c>
      <c r="L13" s="70">
        <f t="shared" si="5"/>
        <v>0</v>
      </c>
    </row>
    <row r="14" spans="1:12" s="18" customFormat="1" ht="24.75" customHeight="1">
      <c r="A14" s="85" t="s">
        <v>70</v>
      </c>
      <c r="B14" s="85" t="s">
        <v>65</v>
      </c>
      <c r="C14" s="70">
        <f t="shared" si="6"/>
        <v>4</v>
      </c>
      <c r="D14" s="70">
        <f t="shared" si="7"/>
        <v>4</v>
      </c>
      <c r="E14" s="70">
        <v>4</v>
      </c>
      <c r="F14" s="70">
        <f t="shared" si="1"/>
        <v>0</v>
      </c>
      <c r="G14" s="70">
        <f t="shared" si="8"/>
        <v>0</v>
      </c>
      <c r="H14" s="70">
        <f t="shared" si="9"/>
        <v>0</v>
      </c>
      <c r="I14" s="70">
        <f t="shared" si="2"/>
        <v>0</v>
      </c>
      <c r="J14" s="70">
        <f t="shared" si="3"/>
        <v>0</v>
      </c>
      <c r="K14" s="70">
        <f t="shared" si="4"/>
        <v>0</v>
      </c>
      <c r="L14" s="70">
        <f t="shared" si="5"/>
        <v>0</v>
      </c>
    </row>
    <row r="15" spans="1:12" s="18" customFormat="1" ht="24.75" customHeight="1">
      <c r="A15" s="84" t="s">
        <v>71</v>
      </c>
      <c r="B15" s="84" t="s">
        <v>72</v>
      </c>
      <c r="C15" s="70">
        <f t="shared" si="6"/>
        <v>5</v>
      </c>
      <c r="D15" s="70">
        <f t="shared" si="7"/>
        <v>5</v>
      </c>
      <c r="E15" s="70">
        <v>5</v>
      </c>
      <c r="F15" s="70">
        <f t="shared" si="1"/>
        <v>0</v>
      </c>
      <c r="G15" s="70">
        <f t="shared" si="8"/>
        <v>0</v>
      </c>
      <c r="H15" s="70">
        <f t="shared" si="9"/>
        <v>0</v>
      </c>
      <c r="I15" s="70">
        <f t="shared" si="2"/>
        <v>0</v>
      </c>
      <c r="J15" s="70">
        <f t="shared" si="3"/>
        <v>0</v>
      </c>
      <c r="K15" s="70">
        <f t="shared" si="4"/>
        <v>0</v>
      </c>
      <c r="L15" s="70">
        <f t="shared" si="5"/>
        <v>0</v>
      </c>
    </row>
    <row r="16" spans="1:12" s="18" customFormat="1" ht="24.75" customHeight="1">
      <c r="A16" s="84" t="s">
        <v>73</v>
      </c>
      <c r="B16" s="84" t="s">
        <v>74</v>
      </c>
      <c r="C16" s="70">
        <f t="shared" si="6"/>
        <v>5</v>
      </c>
      <c r="D16" s="70">
        <f t="shared" si="7"/>
        <v>5</v>
      </c>
      <c r="E16" s="70">
        <v>5</v>
      </c>
      <c r="F16" s="70">
        <f t="shared" si="1"/>
        <v>0</v>
      </c>
      <c r="G16" s="70">
        <f t="shared" si="8"/>
        <v>0</v>
      </c>
      <c r="H16" s="70">
        <f t="shared" si="9"/>
        <v>0</v>
      </c>
      <c r="I16" s="70">
        <f t="shared" si="2"/>
        <v>0</v>
      </c>
      <c r="J16" s="70">
        <f t="shared" si="3"/>
        <v>0</v>
      </c>
      <c r="K16" s="70">
        <f t="shared" si="4"/>
        <v>0</v>
      </c>
      <c r="L16" s="70">
        <f t="shared" si="5"/>
        <v>0</v>
      </c>
    </row>
    <row r="17" spans="1:12" s="18" customFormat="1" ht="24.75" customHeight="1">
      <c r="A17" s="85" t="s">
        <v>75</v>
      </c>
      <c r="B17" s="85" t="s">
        <v>76</v>
      </c>
      <c r="C17" s="70">
        <f t="shared" si="6"/>
        <v>5</v>
      </c>
      <c r="D17" s="70">
        <f t="shared" si="7"/>
        <v>5</v>
      </c>
      <c r="E17" s="70">
        <v>5</v>
      </c>
      <c r="F17" s="70">
        <f t="shared" si="1"/>
        <v>0</v>
      </c>
      <c r="G17" s="70">
        <f t="shared" si="8"/>
        <v>0</v>
      </c>
      <c r="H17" s="70">
        <f t="shared" si="9"/>
        <v>0</v>
      </c>
      <c r="I17" s="70">
        <f t="shared" si="2"/>
        <v>0</v>
      </c>
      <c r="J17" s="70">
        <f t="shared" si="3"/>
        <v>0</v>
      </c>
      <c r="K17" s="70">
        <f t="shared" si="4"/>
        <v>0</v>
      </c>
      <c r="L17" s="70">
        <f t="shared" si="5"/>
        <v>0</v>
      </c>
    </row>
    <row r="18" spans="1:12" s="18" customFormat="1" ht="24.75" customHeight="1">
      <c r="A18" s="84" t="s">
        <v>77</v>
      </c>
      <c r="B18" s="84" t="s">
        <v>78</v>
      </c>
      <c r="C18" s="70">
        <f t="shared" si="6"/>
        <v>238.67010000000002</v>
      </c>
      <c r="D18" s="70">
        <f t="shared" si="7"/>
        <v>238.67010000000002</v>
      </c>
      <c r="E18" s="70">
        <v>238.67010000000002</v>
      </c>
      <c r="F18" s="70">
        <f t="shared" si="1"/>
        <v>0</v>
      </c>
      <c r="G18" s="70">
        <f t="shared" si="8"/>
        <v>0</v>
      </c>
      <c r="H18" s="70">
        <f t="shared" si="9"/>
        <v>0</v>
      </c>
      <c r="I18" s="70">
        <f t="shared" si="2"/>
        <v>0</v>
      </c>
      <c r="J18" s="70">
        <f t="shared" si="3"/>
        <v>0</v>
      </c>
      <c r="K18" s="70">
        <f t="shared" si="4"/>
        <v>0</v>
      </c>
      <c r="L18" s="70">
        <f t="shared" si="5"/>
        <v>0</v>
      </c>
    </row>
    <row r="19" spans="1:12" s="18" customFormat="1" ht="24.75" customHeight="1">
      <c r="A19" s="84" t="s">
        <v>79</v>
      </c>
      <c r="B19" s="84" t="s">
        <v>80</v>
      </c>
      <c r="C19" s="70">
        <f t="shared" si="6"/>
        <v>35.198</v>
      </c>
      <c r="D19" s="70">
        <f t="shared" si="7"/>
        <v>35.198</v>
      </c>
      <c r="E19" s="70">
        <v>35.198</v>
      </c>
      <c r="F19" s="70">
        <f t="shared" si="1"/>
        <v>0</v>
      </c>
      <c r="G19" s="70">
        <f t="shared" si="8"/>
        <v>0</v>
      </c>
      <c r="H19" s="70">
        <f t="shared" si="9"/>
        <v>0</v>
      </c>
      <c r="I19" s="70">
        <f t="shared" si="2"/>
        <v>0</v>
      </c>
      <c r="J19" s="70">
        <f t="shared" si="3"/>
        <v>0</v>
      </c>
      <c r="K19" s="70">
        <f t="shared" si="4"/>
        <v>0</v>
      </c>
      <c r="L19" s="70">
        <f t="shared" si="5"/>
        <v>0</v>
      </c>
    </row>
    <row r="20" spans="1:12" s="18" customFormat="1" ht="24.75" customHeight="1">
      <c r="A20" s="85" t="s">
        <v>81</v>
      </c>
      <c r="B20" s="85" t="s">
        <v>82</v>
      </c>
      <c r="C20" s="70">
        <f t="shared" si="6"/>
        <v>35.198</v>
      </c>
      <c r="D20" s="70">
        <f t="shared" si="7"/>
        <v>35.198</v>
      </c>
      <c r="E20" s="70">
        <v>35.198</v>
      </c>
      <c r="F20" s="70">
        <f t="shared" si="1"/>
        <v>0</v>
      </c>
      <c r="G20" s="70">
        <f t="shared" si="8"/>
        <v>0</v>
      </c>
      <c r="H20" s="70">
        <f t="shared" si="9"/>
        <v>0</v>
      </c>
      <c r="I20" s="70">
        <f t="shared" si="2"/>
        <v>0</v>
      </c>
      <c r="J20" s="70">
        <f t="shared" si="3"/>
        <v>0</v>
      </c>
      <c r="K20" s="70">
        <f t="shared" si="4"/>
        <v>0</v>
      </c>
      <c r="L20" s="70">
        <f t="shared" si="5"/>
        <v>0</v>
      </c>
    </row>
    <row r="21" spans="1:12" s="18" customFormat="1" ht="24.75" customHeight="1">
      <c r="A21" s="84" t="s">
        <v>83</v>
      </c>
      <c r="B21" s="84" t="s">
        <v>84</v>
      </c>
      <c r="C21" s="70">
        <f t="shared" si="6"/>
        <v>167.9541</v>
      </c>
      <c r="D21" s="70">
        <f t="shared" si="7"/>
        <v>167.9541</v>
      </c>
      <c r="E21" s="70">
        <v>167.9541</v>
      </c>
      <c r="F21" s="70">
        <f t="shared" si="1"/>
        <v>0</v>
      </c>
      <c r="G21" s="70">
        <f t="shared" si="8"/>
        <v>0</v>
      </c>
      <c r="H21" s="70">
        <f t="shared" si="9"/>
        <v>0</v>
      </c>
      <c r="I21" s="70">
        <f t="shared" si="2"/>
        <v>0</v>
      </c>
      <c r="J21" s="70">
        <f t="shared" si="3"/>
        <v>0</v>
      </c>
      <c r="K21" s="70">
        <f t="shared" si="4"/>
        <v>0</v>
      </c>
      <c r="L21" s="70">
        <f t="shared" si="5"/>
        <v>0</v>
      </c>
    </row>
    <row r="22" spans="1:12" s="18" customFormat="1" ht="24.75" customHeight="1">
      <c r="A22" s="85" t="s">
        <v>85</v>
      </c>
      <c r="B22" s="85" t="s">
        <v>86</v>
      </c>
      <c r="C22" s="70">
        <f t="shared" si="6"/>
        <v>22.68</v>
      </c>
      <c r="D22" s="70">
        <f t="shared" si="7"/>
        <v>22.68</v>
      </c>
      <c r="E22" s="70">
        <v>22.68</v>
      </c>
      <c r="F22" s="70">
        <f t="shared" si="1"/>
        <v>0</v>
      </c>
      <c r="G22" s="70">
        <f t="shared" si="8"/>
        <v>0</v>
      </c>
      <c r="H22" s="70">
        <f t="shared" si="9"/>
        <v>0</v>
      </c>
      <c r="I22" s="70">
        <f t="shared" si="2"/>
        <v>0</v>
      </c>
      <c r="J22" s="70">
        <f t="shared" si="3"/>
        <v>0</v>
      </c>
      <c r="K22" s="70">
        <f t="shared" si="4"/>
        <v>0</v>
      </c>
      <c r="L22" s="70">
        <f t="shared" si="5"/>
        <v>0</v>
      </c>
    </row>
    <row r="23" spans="1:12" s="18" customFormat="1" ht="24.75" customHeight="1">
      <c r="A23" s="85" t="s">
        <v>87</v>
      </c>
      <c r="B23" s="85" t="s">
        <v>88</v>
      </c>
      <c r="C23" s="70">
        <f t="shared" si="6"/>
        <v>96.8494</v>
      </c>
      <c r="D23" s="70">
        <f t="shared" si="7"/>
        <v>96.8494</v>
      </c>
      <c r="E23" s="70">
        <v>96.8494</v>
      </c>
      <c r="F23" s="70">
        <f t="shared" si="1"/>
        <v>0</v>
      </c>
      <c r="G23" s="70">
        <f t="shared" si="8"/>
        <v>0</v>
      </c>
      <c r="H23" s="70">
        <f t="shared" si="9"/>
        <v>0</v>
      </c>
      <c r="I23" s="70">
        <f t="shared" si="2"/>
        <v>0</v>
      </c>
      <c r="J23" s="70">
        <f t="shared" si="3"/>
        <v>0</v>
      </c>
      <c r="K23" s="70">
        <f t="shared" si="4"/>
        <v>0</v>
      </c>
      <c r="L23" s="70">
        <f t="shared" si="5"/>
        <v>0</v>
      </c>
    </row>
    <row r="24" spans="1:12" s="18" customFormat="1" ht="24.75" customHeight="1">
      <c r="A24" s="85" t="s">
        <v>89</v>
      </c>
      <c r="B24" s="85" t="s">
        <v>90</v>
      </c>
      <c r="C24" s="70">
        <f t="shared" si="6"/>
        <v>48.4247</v>
      </c>
      <c r="D24" s="70">
        <f t="shared" si="7"/>
        <v>48.4247</v>
      </c>
      <c r="E24" s="70">
        <v>48.4247</v>
      </c>
      <c r="F24" s="70">
        <f t="shared" si="1"/>
        <v>0</v>
      </c>
      <c r="G24" s="70">
        <f t="shared" si="8"/>
        <v>0</v>
      </c>
      <c r="H24" s="70">
        <f t="shared" si="9"/>
        <v>0</v>
      </c>
      <c r="I24" s="70">
        <f t="shared" si="2"/>
        <v>0</v>
      </c>
      <c r="J24" s="70">
        <f t="shared" si="3"/>
        <v>0</v>
      </c>
      <c r="K24" s="70">
        <f t="shared" si="4"/>
        <v>0</v>
      </c>
      <c r="L24" s="70">
        <f t="shared" si="5"/>
        <v>0</v>
      </c>
    </row>
    <row r="25" spans="1:12" s="18" customFormat="1" ht="24.75" customHeight="1">
      <c r="A25" s="84" t="s">
        <v>91</v>
      </c>
      <c r="B25" s="84" t="s">
        <v>92</v>
      </c>
      <c r="C25" s="70">
        <f t="shared" si="6"/>
        <v>35.518</v>
      </c>
      <c r="D25" s="70">
        <f t="shared" si="7"/>
        <v>35.518</v>
      </c>
      <c r="E25" s="70">
        <v>35.518</v>
      </c>
      <c r="F25" s="70">
        <f t="shared" si="1"/>
        <v>0</v>
      </c>
      <c r="G25" s="70">
        <f t="shared" si="8"/>
        <v>0</v>
      </c>
      <c r="H25" s="70">
        <f t="shared" si="9"/>
        <v>0</v>
      </c>
      <c r="I25" s="70">
        <f t="shared" si="2"/>
        <v>0</v>
      </c>
      <c r="J25" s="70">
        <f t="shared" si="3"/>
        <v>0</v>
      </c>
      <c r="K25" s="70">
        <f t="shared" si="4"/>
        <v>0</v>
      </c>
      <c r="L25" s="70">
        <f t="shared" si="5"/>
        <v>0</v>
      </c>
    </row>
    <row r="26" spans="1:12" s="18" customFormat="1" ht="24.75" customHeight="1">
      <c r="A26" s="85" t="s">
        <v>93</v>
      </c>
      <c r="B26" s="85" t="s">
        <v>94</v>
      </c>
      <c r="C26" s="70">
        <f t="shared" si="6"/>
        <v>35.518</v>
      </c>
      <c r="D26" s="70">
        <f t="shared" si="7"/>
        <v>35.518</v>
      </c>
      <c r="E26" s="70">
        <v>35.518</v>
      </c>
      <c r="F26" s="70">
        <f t="shared" si="1"/>
        <v>0</v>
      </c>
      <c r="G26" s="70">
        <f t="shared" si="8"/>
        <v>0</v>
      </c>
      <c r="H26" s="70">
        <f t="shared" si="9"/>
        <v>0</v>
      </c>
      <c r="I26" s="70">
        <f t="shared" si="2"/>
        <v>0</v>
      </c>
      <c r="J26" s="70">
        <f t="shared" si="3"/>
        <v>0</v>
      </c>
      <c r="K26" s="70">
        <f t="shared" si="4"/>
        <v>0</v>
      </c>
      <c r="L26" s="70">
        <f t="shared" si="5"/>
        <v>0</v>
      </c>
    </row>
    <row r="27" spans="1:12" s="18" customFormat="1" ht="24.75" customHeight="1">
      <c r="A27" s="84" t="s">
        <v>95</v>
      </c>
      <c r="B27" s="84" t="s">
        <v>96</v>
      </c>
      <c r="C27" s="70">
        <f t="shared" si="6"/>
        <v>94.1805</v>
      </c>
      <c r="D27" s="70">
        <f t="shared" si="7"/>
        <v>94.1805</v>
      </c>
      <c r="E27" s="70">
        <v>94.1805</v>
      </c>
      <c r="F27" s="70">
        <f t="shared" si="1"/>
        <v>0</v>
      </c>
      <c r="G27" s="70">
        <f t="shared" si="8"/>
        <v>0</v>
      </c>
      <c r="H27" s="70">
        <f t="shared" si="9"/>
        <v>0</v>
      </c>
      <c r="I27" s="70">
        <f t="shared" si="2"/>
        <v>0</v>
      </c>
      <c r="J27" s="70">
        <f t="shared" si="3"/>
        <v>0</v>
      </c>
      <c r="K27" s="70">
        <f t="shared" si="4"/>
        <v>0</v>
      </c>
      <c r="L27" s="70">
        <f t="shared" si="5"/>
        <v>0</v>
      </c>
    </row>
    <row r="28" spans="1:12" s="18" customFormat="1" ht="24.75" customHeight="1">
      <c r="A28" s="84" t="s">
        <v>97</v>
      </c>
      <c r="B28" s="84" t="s">
        <v>98</v>
      </c>
      <c r="C28" s="70">
        <f t="shared" si="6"/>
        <v>94.1805</v>
      </c>
      <c r="D28" s="70">
        <f t="shared" si="7"/>
        <v>94.1805</v>
      </c>
      <c r="E28" s="70">
        <v>94.1805</v>
      </c>
      <c r="F28" s="70">
        <f t="shared" si="1"/>
        <v>0</v>
      </c>
      <c r="G28" s="70">
        <f t="shared" si="8"/>
        <v>0</v>
      </c>
      <c r="H28" s="70">
        <f t="shared" si="9"/>
        <v>0</v>
      </c>
      <c r="I28" s="70">
        <f t="shared" si="2"/>
        <v>0</v>
      </c>
      <c r="J28" s="70">
        <f t="shared" si="3"/>
        <v>0</v>
      </c>
      <c r="K28" s="70">
        <f t="shared" si="4"/>
        <v>0</v>
      </c>
      <c r="L28" s="70">
        <f t="shared" si="5"/>
        <v>0</v>
      </c>
    </row>
    <row r="29" spans="1:12" s="18" customFormat="1" ht="24.75" customHeight="1">
      <c r="A29" s="85" t="s">
        <v>99</v>
      </c>
      <c r="B29" s="85" t="s">
        <v>100</v>
      </c>
      <c r="C29" s="70">
        <f t="shared" si="6"/>
        <v>53.2672</v>
      </c>
      <c r="D29" s="70">
        <f t="shared" si="7"/>
        <v>53.2672</v>
      </c>
      <c r="E29" s="70">
        <v>53.2672</v>
      </c>
      <c r="F29" s="70">
        <f t="shared" si="1"/>
        <v>0</v>
      </c>
      <c r="G29" s="70">
        <f t="shared" si="8"/>
        <v>0</v>
      </c>
      <c r="H29" s="70">
        <f t="shared" si="9"/>
        <v>0</v>
      </c>
      <c r="I29" s="70">
        <f t="shared" si="2"/>
        <v>0</v>
      </c>
      <c r="J29" s="70">
        <f t="shared" si="3"/>
        <v>0</v>
      </c>
      <c r="K29" s="70">
        <f t="shared" si="4"/>
        <v>0</v>
      </c>
      <c r="L29" s="70">
        <f t="shared" si="5"/>
        <v>0</v>
      </c>
    </row>
    <row r="30" spans="1:12" s="18" customFormat="1" ht="24.75" customHeight="1">
      <c r="A30" s="85" t="s">
        <v>101</v>
      </c>
      <c r="B30" s="85" t="s">
        <v>102</v>
      </c>
      <c r="C30" s="70">
        <f t="shared" si="6"/>
        <v>40.9133</v>
      </c>
      <c r="D30" s="70">
        <f t="shared" si="7"/>
        <v>40.9133</v>
      </c>
      <c r="E30" s="70">
        <v>40.9133</v>
      </c>
      <c r="F30" s="70">
        <f t="shared" si="1"/>
        <v>0</v>
      </c>
      <c r="G30" s="70">
        <f t="shared" si="8"/>
        <v>0</v>
      </c>
      <c r="H30" s="70">
        <f t="shared" si="9"/>
        <v>0</v>
      </c>
      <c r="I30" s="70">
        <f t="shared" si="2"/>
        <v>0</v>
      </c>
      <c r="J30" s="70">
        <f t="shared" si="3"/>
        <v>0</v>
      </c>
      <c r="K30" s="70">
        <f t="shared" si="4"/>
        <v>0</v>
      </c>
      <c r="L30" s="70">
        <f t="shared" si="5"/>
        <v>0</v>
      </c>
    </row>
    <row r="31" spans="1:12" s="18" customFormat="1" ht="24.75" customHeight="1">
      <c r="A31" s="84" t="s">
        <v>103</v>
      </c>
      <c r="B31" s="84" t="s">
        <v>104</v>
      </c>
      <c r="C31" s="70">
        <v>20</v>
      </c>
      <c r="D31" s="70">
        <v>20</v>
      </c>
      <c r="E31" s="70">
        <v>20</v>
      </c>
      <c r="F31" s="70">
        <f t="shared" si="1"/>
        <v>0</v>
      </c>
      <c r="G31" s="70">
        <f t="shared" si="8"/>
        <v>0</v>
      </c>
      <c r="H31" s="70">
        <f t="shared" si="9"/>
        <v>0</v>
      </c>
      <c r="I31" s="70">
        <f t="shared" si="2"/>
        <v>0</v>
      </c>
      <c r="J31" s="70">
        <f t="shared" si="3"/>
        <v>0</v>
      </c>
      <c r="K31" s="70">
        <f t="shared" si="4"/>
        <v>0</v>
      </c>
      <c r="L31" s="70">
        <f t="shared" si="5"/>
        <v>0</v>
      </c>
    </row>
    <row r="32" spans="1:12" s="18" customFormat="1" ht="24.75" customHeight="1">
      <c r="A32" s="84" t="s">
        <v>105</v>
      </c>
      <c r="B32" s="84" t="s">
        <v>106</v>
      </c>
      <c r="C32" s="70">
        <v>20</v>
      </c>
      <c r="D32" s="70">
        <v>20</v>
      </c>
      <c r="E32" s="70">
        <v>20</v>
      </c>
      <c r="F32" s="70">
        <f t="shared" si="1"/>
        <v>0</v>
      </c>
      <c r="G32" s="70">
        <f t="shared" si="8"/>
        <v>0</v>
      </c>
      <c r="H32" s="70">
        <f t="shared" si="9"/>
        <v>0</v>
      </c>
      <c r="I32" s="70">
        <f t="shared" si="2"/>
        <v>0</v>
      </c>
      <c r="J32" s="70">
        <f t="shared" si="3"/>
        <v>0</v>
      </c>
      <c r="K32" s="70">
        <f t="shared" si="4"/>
        <v>0</v>
      </c>
      <c r="L32" s="70">
        <f t="shared" si="5"/>
        <v>0</v>
      </c>
    </row>
    <row r="33" spans="1:14" s="18" customFormat="1" ht="24.75" customHeight="1">
      <c r="A33" s="85" t="s">
        <v>107</v>
      </c>
      <c r="B33" s="85" t="s">
        <v>108</v>
      </c>
      <c r="C33" s="70">
        <v>20</v>
      </c>
      <c r="D33" s="70">
        <v>20</v>
      </c>
      <c r="E33" s="70">
        <v>20</v>
      </c>
      <c r="F33" s="70">
        <f t="shared" si="1"/>
        <v>0</v>
      </c>
      <c r="G33" s="70">
        <f t="shared" si="8"/>
        <v>0</v>
      </c>
      <c r="H33" s="70">
        <f t="shared" si="9"/>
        <v>0</v>
      </c>
      <c r="I33" s="70">
        <f t="shared" si="2"/>
        <v>0</v>
      </c>
      <c r="J33" s="70">
        <f t="shared" si="3"/>
        <v>0</v>
      </c>
      <c r="K33" s="70">
        <f t="shared" si="4"/>
        <v>0</v>
      </c>
      <c r="L33" s="70">
        <f t="shared" si="5"/>
        <v>0</v>
      </c>
      <c r="N33" s="70"/>
    </row>
    <row r="34" spans="1:12" s="18" customFormat="1" ht="24.75" customHeight="1">
      <c r="A34" s="84" t="s">
        <v>109</v>
      </c>
      <c r="B34" s="84" t="s">
        <v>110</v>
      </c>
      <c r="C34" s="70">
        <f>C35</f>
        <v>67.5932</v>
      </c>
      <c r="D34" s="70">
        <f>D35</f>
        <v>67.5932</v>
      </c>
      <c r="E34" s="70">
        <f>E35</f>
        <v>67.5932</v>
      </c>
      <c r="F34" s="70">
        <f t="shared" si="1"/>
        <v>0</v>
      </c>
      <c r="G34" s="70">
        <f t="shared" si="8"/>
        <v>0</v>
      </c>
      <c r="H34" s="70">
        <f t="shared" si="9"/>
        <v>0</v>
      </c>
      <c r="I34" s="70">
        <f t="shared" si="2"/>
        <v>0</v>
      </c>
      <c r="J34" s="70">
        <f t="shared" si="3"/>
        <v>0</v>
      </c>
      <c r="K34" s="70">
        <f t="shared" si="4"/>
        <v>0</v>
      </c>
      <c r="L34" s="70">
        <f t="shared" si="5"/>
        <v>0</v>
      </c>
    </row>
    <row r="35" spans="1:12" s="18" customFormat="1" ht="24.75" customHeight="1">
      <c r="A35" s="84" t="s">
        <v>111</v>
      </c>
      <c r="B35" s="84" t="s">
        <v>112</v>
      </c>
      <c r="C35" s="70">
        <f>C36+C37</f>
        <v>67.5932</v>
      </c>
      <c r="D35" s="70">
        <f>D36+D37</f>
        <v>67.5932</v>
      </c>
      <c r="E35" s="70">
        <f>E36+E37</f>
        <v>67.5932</v>
      </c>
      <c r="F35" s="70">
        <f t="shared" si="1"/>
        <v>0</v>
      </c>
      <c r="G35" s="70">
        <f t="shared" si="8"/>
        <v>0</v>
      </c>
      <c r="H35" s="70">
        <f t="shared" si="9"/>
        <v>0</v>
      </c>
      <c r="I35" s="70">
        <f t="shared" si="2"/>
        <v>0</v>
      </c>
      <c r="J35" s="70">
        <f t="shared" si="3"/>
        <v>0</v>
      </c>
      <c r="K35" s="70">
        <f t="shared" si="4"/>
        <v>0</v>
      </c>
      <c r="L35" s="70">
        <f t="shared" si="5"/>
        <v>0</v>
      </c>
    </row>
    <row r="36" spans="1:12" s="18" customFormat="1" ht="24.75" customHeight="1">
      <c r="A36" s="85" t="s">
        <v>113</v>
      </c>
      <c r="B36" s="85" t="s">
        <v>114</v>
      </c>
      <c r="C36" s="70">
        <f t="shared" si="6"/>
        <v>61.5932</v>
      </c>
      <c r="D36" s="70">
        <f t="shared" si="7"/>
        <v>61.5932</v>
      </c>
      <c r="E36" s="70">
        <v>61.5932</v>
      </c>
      <c r="F36" s="70">
        <f t="shared" si="1"/>
        <v>0</v>
      </c>
      <c r="G36" s="70">
        <f t="shared" si="8"/>
        <v>0</v>
      </c>
      <c r="H36" s="70">
        <f t="shared" si="9"/>
        <v>0</v>
      </c>
      <c r="I36" s="70">
        <f t="shared" si="2"/>
        <v>0</v>
      </c>
      <c r="J36" s="70">
        <f t="shared" si="3"/>
        <v>0</v>
      </c>
      <c r="K36" s="70">
        <f t="shared" si="4"/>
        <v>0</v>
      </c>
      <c r="L36" s="70">
        <f t="shared" si="5"/>
        <v>0</v>
      </c>
    </row>
    <row r="37" spans="1:12" s="18" customFormat="1" ht="24.75" customHeight="1">
      <c r="A37" s="85">
        <v>2120501</v>
      </c>
      <c r="B37" s="85" t="s">
        <v>115</v>
      </c>
      <c r="C37" s="70">
        <f t="shared" si="6"/>
        <v>6</v>
      </c>
      <c r="D37" s="70">
        <v>6</v>
      </c>
      <c r="E37" s="70">
        <v>6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</row>
    <row r="38" spans="1:12" s="18" customFormat="1" ht="24.75" customHeight="1">
      <c r="A38" s="84" t="s">
        <v>109</v>
      </c>
      <c r="B38" s="84" t="s">
        <v>110</v>
      </c>
      <c r="C38" s="70">
        <f t="shared" si="6"/>
        <v>1664.742</v>
      </c>
      <c r="D38" s="70">
        <f aca="true" t="shared" si="10" ref="D38:D50">E38+F38+G38</f>
        <v>0</v>
      </c>
      <c r="E38" s="70">
        <v>0</v>
      </c>
      <c r="F38" s="70">
        <v>0</v>
      </c>
      <c r="G38" s="70">
        <v>0</v>
      </c>
      <c r="H38" s="70">
        <f aca="true" t="shared" si="11" ref="H38:H50">I38+J38+K38</f>
        <v>1664.742</v>
      </c>
      <c r="I38" s="70">
        <v>1664.742</v>
      </c>
      <c r="J38" s="70">
        <f aca="true" t="shared" si="12" ref="J38:J50">SUM(K38:M38)</f>
        <v>0</v>
      </c>
      <c r="K38" s="70">
        <f aca="true" t="shared" si="13" ref="K38:K50">SUM(L38:N38)</f>
        <v>0</v>
      </c>
      <c r="L38" s="70">
        <f aca="true" t="shared" si="14" ref="L38:L50">SUM(M38:O38)</f>
        <v>0</v>
      </c>
    </row>
    <row r="39" spans="1:12" s="18" customFormat="1" ht="24.75" customHeight="1">
      <c r="A39" s="84" t="s">
        <v>116</v>
      </c>
      <c r="B39" s="84" t="s">
        <v>117</v>
      </c>
      <c r="C39" s="70">
        <f t="shared" si="6"/>
        <v>1664.742</v>
      </c>
      <c r="D39" s="70">
        <f t="shared" si="10"/>
        <v>0</v>
      </c>
      <c r="E39" s="70">
        <v>0</v>
      </c>
      <c r="F39" s="70">
        <v>0</v>
      </c>
      <c r="G39" s="70">
        <v>0</v>
      </c>
      <c r="H39" s="70">
        <f t="shared" si="11"/>
        <v>1664.742</v>
      </c>
      <c r="I39" s="70">
        <v>1664.742</v>
      </c>
      <c r="J39" s="70">
        <f t="shared" si="12"/>
        <v>0</v>
      </c>
      <c r="K39" s="70">
        <f t="shared" si="13"/>
        <v>0</v>
      </c>
      <c r="L39" s="70">
        <f t="shared" si="14"/>
        <v>0</v>
      </c>
    </row>
    <row r="40" spans="1:12" s="18" customFormat="1" ht="24.75" customHeight="1">
      <c r="A40" s="85" t="s">
        <v>118</v>
      </c>
      <c r="B40" s="85" t="s">
        <v>119</v>
      </c>
      <c r="C40" s="70">
        <f t="shared" si="6"/>
        <v>1664.742</v>
      </c>
      <c r="D40" s="70">
        <f t="shared" si="10"/>
        <v>0</v>
      </c>
      <c r="E40" s="70">
        <v>0</v>
      </c>
      <c r="F40" s="70">
        <v>0</v>
      </c>
      <c r="G40" s="70">
        <v>0</v>
      </c>
      <c r="H40" s="70">
        <f t="shared" si="11"/>
        <v>1664.742</v>
      </c>
      <c r="I40" s="70">
        <v>1664.742</v>
      </c>
      <c r="J40" s="70">
        <f t="shared" si="12"/>
        <v>0</v>
      </c>
      <c r="K40" s="70">
        <f t="shared" si="13"/>
        <v>0</v>
      </c>
      <c r="L40" s="70">
        <f t="shared" si="14"/>
        <v>0</v>
      </c>
    </row>
    <row r="41" spans="1:12" s="18" customFormat="1" ht="24.75" customHeight="1">
      <c r="A41" s="84" t="s">
        <v>120</v>
      </c>
      <c r="B41" s="84" t="s">
        <v>121</v>
      </c>
      <c r="C41" s="70">
        <f t="shared" si="6"/>
        <v>801.0536999999999</v>
      </c>
      <c r="D41" s="70">
        <f t="shared" si="10"/>
        <v>801.0536999999999</v>
      </c>
      <c r="E41" s="70">
        <v>801.0536999999999</v>
      </c>
      <c r="F41" s="70">
        <f aca="true" t="shared" si="15" ref="F41:F50">SUM(G41:I41)</f>
        <v>0</v>
      </c>
      <c r="G41" s="70">
        <f aca="true" t="shared" si="16" ref="G41:G50">SUM(H41:J41)</f>
        <v>0</v>
      </c>
      <c r="H41" s="70">
        <f t="shared" si="11"/>
        <v>0</v>
      </c>
      <c r="I41" s="70">
        <f aca="true" t="shared" si="17" ref="I41:I49">SUM(J41:L41)</f>
        <v>0</v>
      </c>
      <c r="J41" s="70">
        <f t="shared" si="12"/>
        <v>0</v>
      </c>
      <c r="K41" s="70">
        <f t="shared" si="13"/>
        <v>0</v>
      </c>
      <c r="L41" s="70">
        <f t="shared" si="14"/>
        <v>0</v>
      </c>
    </row>
    <row r="42" spans="1:12" s="18" customFormat="1" ht="24.75" customHeight="1">
      <c r="A42" s="84" t="s">
        <v>122</v>
      </c>
      <c r="B42" s="84" t="s">
        <v>123</v>
      </c>
      <c r="C42" s="70">
        <f t="shared" si="6"/>
        <v>93.324</v>
      </c>
      <c r="D42" s="70">
        <f t="shared" si="10"/>
        <v>93.324</v>
      </c>
      <c r="E42" s="70">
        <v>93.324</v>
      </c>
      <c r="F42" s="70">
        <f t="shared" si="15"/>
        <v>0</v>
      </c>
      <c r="G42" s="70">
        <f t="shared" si="16"/>
        <v>0</v>
      </c>
      <c r="H42" s="70">
        <f t="shared" si="11"/>
        <v>0</v>
      </c>
      <c r="I42" s="70">
        <f t="shared" si="17"/>
        <v>0</v>
      </c>
      <c r="J42" s="70">
        <f t="shared" si="12"/>
        <v>0</v>
      </c>
      <c r="K42" s="70">
        <f t="shared" si="13"/>
        <v>0</v>
      </c>
      <c r="L42" s="70">
        <f t="shared" si="14"/>
        <v>0</v>
      </c>
    </row>
    <row r="43" spans="1:12" s="18" customFormat="1" ht="24.75" customHeight="1">
      <c r="A43" s="85" t="s">
        <v>124</v>
      </c>
      <c r="B43" s="85" t="s">
        <v>125</v>
      </c>
      <c r="C43" s="70">
        <f t="shared" si="6"/>
        <v>93.324</v>
      </c>
      <c r="D43" s="70">
        <f t="shared" si="10"/>
        <v>93.324</v>
      </c>
      <c r="E43" s="70">
        <v>93.324</v>
      </c>
      <c r="F43" s="70">
        <f t="shared" si="15"/>
        <v>0</v>
      </c>
      <c r="G43" s="70">
        <f t="shared" si="16"/>
        <v>0</v>
      </c>
      <c r="H43" s="70">
        <f t="shared" si="11"/>
        <v>0</v>
      </c>
      <c r="I43" s="70">
        <f t="shared" si="17"/>
        <v>0</v>
      </c>
      <c r="J43" s="70">
        <f t="shared" si="12"/>
        <v>0</v>
      </c>
      <c r="K43" s="70">
        <f t="shared" si="13"/>
        <v>0</v>
      </c>
      <c r="L43" s="70">
        <f t="shared" si="14"/>
        <v>0</v>
      </c>
    </row>
    <row r="44" spans="1:12" s="18" customFormat="1" ht="24.75" customHeight="1">
      <c r="A44" s="84" t="s">
        <v>126</v>
      </c>
      <c r="B44" s="84" t="s">
        <v>127</v>
      </c>
      <c r="C44" s="70">
        <f t="shared" si="6"/>
        <v>707.7297</v>
      </c>
      <c r="D44" s="70">
        <f t="shared" si="10"/>
        <v>707.7297</v>
      </c>
      <c r="E44" s="70">
        <v>707.7297</v>
      </c>
      <c r="F44" s="70">
        <f t="shared" si="15"/>
        <v>0</v>
      </c>
      <c r="G44" s="70">
        <f t="shared" si="16"/>
        <v>0</v>
      </c>
      <c r="H44" s="70">
        <f t="shared" si="11"/>
        <v>0</v>
      </c>
      <c r="I44" s="70">
        <f t="shared" si="17"/>
        <v>0</v>
      </c>
      <c r="J44" s="70">
        <f t="shared" si="12"/>
        <v>0</v>
      </c>
      <c r="K44" s="70">
        <f t="shared" si="13"/>
        <v>0</v>
      </c>
      <c r="L44" s="70">
        <f t="shared" si="14"/>
        <v>0</v>
      </c>
    </row>
    <row r="45" spans="1:12" s="18" customFormat="1" ht="24.75" customHeight="1">
      <c r="A45" s="85" t="s">
        <v>128</v>
      </c>
      <c r="B45" s="85" t="s">
        <v>129</v>
      </c>
      <c r="C45" s="70">
        <f t="shared" si="6"/>
        <v>672.5317</v>
      </c>
      <c r="D45" s="70">
        <f t="shared" si="10"/>
        <v>672.5317</v>
      </c>
      <c r="E45" s="70">
        <v>672.5317</v>
      </c>
      <c r="F45" s="70">
        <f t="shared" si="15"/>
        <v>0</v>
      </c>
      <c r="G45" s="70">
        <f t="shared" si="16"/>
        <v>0</v>
      </c>
      <c r="H45" s="70">
        <f t="shared" si="11"/>
        <v>0</v>
      </c>
      <c r="I45" s="70">
        <f t="shared" si="17"/>
        <v>0</v>
      </c>
      <c r="J45" s="70">
        <f t="shared" si="12"/>
        <v>0</v>
      </c>
      <c r="K45" s="70">
        <f t="shared" si="13"/>
        <v>0</v>
      </c>
      <c r="L45" s="70">
        <f t="shared" si="14"/>
        <v>0</v>
      </c>
    </row>
    <row r="46" spans="1:12" s="18" customFormat="1" ht="24.75" customHeight="1">
      <c r="A46" s="85" t="s">
        <v>130</v>
      </c>
      <c r="B46" s="85" t="s">
        <v>131</v>
      </c>
      <c r="C46" s="70">
        <f t="shared" si="6"/>
        <v>35.198</v>
      </c>
      <c r="D46" s="70">
        <f t="shared" si="10"/>
        <v>35.198</v>
      </c>
      <c r="E46" s="70">
        <v>35.198</v>
      </c>
      <c r="F46" s="70">
        <f t="shared" si="15"/>
        <v>0</v>
      </c>
      <c r="G46" s="70">
        <f t="shared" si="16"/>
        <v>0</v>
      </c>
      <c r="H46" s="70">
        <f t="shared" si="11"/>
        <v>0</v>
      </c>
      <c r="I46" s="70">
        <f t="shared" si="17"/>
        <v>0</v>
      </c>
      <c r="J46" s="70">
        <f t="shared" si="12"/>
        <v>0</v>
      </c>
      <c r="K46" s="70">
        <f t="shared" si="13"/>
        <v>0</v>
      </c>
      <c r="L46" s="70">
        <f t="shared" si="14"/>
        <v>0</v>
      </c>
    </row>
    <row r="47" spans="1:12" s="18" customFormat="1" ht="24.75" customHeight="1">
      <c r="A47" s="84" t="s">
        <v>132</v>
      </c>
      <c r="B47" s="84" t="s">
        <v>133</v>
      </c>
      <c r="C47" s="70">
        <f t="shared" si="6"/>
        <v>144.3981</v>
      </c>
      <c r="D47" s="70">
        <f t="shared" si="10"/>
        <v>144.3981</v>
      </c>
      <c r="E47" s="70">
        <v>144.3981</v>
      </c>
      <c r="F47" s="70">
        <f t="shared" si="15"/>
        <v>0</v>
      </c>
      <c r="G47" s="70">
        <f t="shared" si="16"/>
        <v>0</v>
      </c>
      <c r="H47" s="70">
        <f t="shared" si="11"/>
        <v>0</v>
      </c>
      <c r="I47" s="70">
        <f t="shared" si="17"/>
        <v>0</v>
      </c>
      <c r="J47" s="70">
        <f t="shared" si="12"/>
        <v>0</v>
      </c>
      <c r="K47" s="70">
        <f t="shared" si="13"/>
        <v>0</v>
      </c>
      <c r="L47" s="70">
        <f t="shared" si="14"/>
        <v>0</v>
      </c>
    </row>
    <row r="48" spans="1:12" s="18" customFormat="1" ht="24.75" customHeight="1">
      <c r="A48" s="84" t="s">
        <v>134</v>
      </c>
      <c r="B48" s="84" t="s">
        <v>135</v>
      </c>
      <c r="C48" s="70">
        <f t="shared" si="6"/>
        <v>144.3981</v>
      </c>
      <c r="D48" s="70">
        <f t="shared" si="10"/>
        <v>144.3981</v>
      </c>
      <c r="E48" s="70">
        <v>144.3981</v>
      </c>
      <c r="F48" s="70">
        <f t="shared" si="15"/>
        <v>0</v>
      </c>
      <c r="G48" s="70">
        <f t="shared" si="16"/>
        <v>0</v>
      </c>
      <c r="H48" s="70">
        <f t="shared" si="11"/>
        <v>0</v>
      </c>
      <c r="I48" s="70">
        <f t="shared" si="17"/>
        <v>0</v>
      </c>
      <c r="J48" s="70">
        <f t="shared" si="12"/>
        <v>0</v>
      </c>
      <c r="K48" s="70">
        <f t="shared" si="13"/>
        <v>0</v>
      </c>
      <c r="L48" s="70">
        <f t="shared" si="14"/>
        <v>0</v>
      </c>
    </row>
    <row r="49" spans="1:12" s="18" customFormat="1" ht="24.75" customHeight="1">
      <c r="A49" s="85" t="s">
        <v>136</v>
      </c>
      <c r="B49" s="85" t="s">
        <v>137</v>
      </c>
      <c r="C49" s="70">
        <f t="shared" si="6"/>
        <v>78.3949</v>
      </c>
      <c r="D49" s="70">
        <f t="shared" si="10"/>
        <v>78.3949</v>
      </c>
      <c r="E49" s="70">
        <v>78.3949</v>
      </c>
      <c r="F49" s="70">
        <f t="shared" si="15"/>
        <v>0</v>
      </c>
      <c r="G49" s="70">
        <f t="shared" si="16"/>
        <v>0</v>
      </c>
      <c r="H49" s="70">
        <f t="shared" si="11"/>
        <v>0</v>
      </c>
      <c r="I49" s="70">
        <f t="shared" si="17"/>
        <v>0</v>
      </c>
      <c r="J49" s="70">
        <f t="shared" si="12"/>
        <v>0</v>
      </c>
      <c r="K49" s="70">
        <f t="shared" si="13"/>
        <v>0</v>
      </c>
      <c r="L49" s="70">
        <f t="shared" si="14"/>
        <v>0</v>
      </c>
    </row>
    <row r="50" spans="1:12" s="18" customFormat="1" ht="24.75" customHeight="1">
      <c r="A50" s="85" t="s">
        <v>138</v>
      </c>
      <c r="B50" s="85" t="s">
        <v>139</v>
      </c>
      <c r="C50" s="70">
        <f t="shared" si="6"/>
        <v>66.0032</v>
      </c>
      <c r="D50" s="70">
        <f t="shared" si="10"/>
        <v>66.0032</v>
      </c>
      <c r="E50" s="70">
        <v>66.0032</v>
      </c>
      <c r="F50" s="70">
        <f t="shared" si="15"/>
        <v>0</v>
      </c>
      <c r="G50" s="70">
        <f t="shared" si="16"/>
        <v>0</v>
      </c>
      <c r="H50" s="70">
        <f t="shared" si="11"/>
        <v>0</v>
      </c>
      <c r="I50" s="70">
        <v>0</v>
      </c>
      <c r="J50" s="70">
        <f t="shared" si="12"/>
        <v>0</v>
      </c>
      <c r="K50" s="70">
        <f t="shared" si="13"/>
        <v>0</v>
      </c>
      <c r="L50" s="70">
        <f t="shared" si="14"/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2" sqref="A12:IV12"/>
    </sheetView>
  </sheetViews>
  <sheetFormatPr defaultColWidth="8.75390625" defaultRowHeight="14.25"/>
  <cols>
    <col min="1" max="1" width="17.75390625" style="60" customWidth="1"/>
    <col min="2" max="2" width="39.50390625" style="60" customWidth="1"/>
    <col min="3" max="7" width="14.875" style="61" customWidth="1"/>
    <col min="8" max="8" width="14.875" style="62" customWidth="1"/>
    <col min="9" max="32" width="9.00390625" style="63" bestFit="1" customWidth="1"/>
    <col min="33" max="16384" width="8.75390625" style="63" customWidth="1"/>
  </cols>
  <sheetData>
    <row r="1" ht="24.75" customHeight="1">
      <c r="A1" s="60" t="s">
        <v>140</v>
      </c>
    </row>
    <row r="2" spans="1:8" s="55" customFormat="1" ht="22.5" customHeight="1">
      <c r="A2" s="116" t="s">
        <v>141</v>
      </c>
      <c r="B2" s="116"/>
      <c r="C2" s="116"/>
      <c r="D2" s="116"/>
      <c r="E2" s="116"/>
      <c r="F2" s="116"/>
      <c r="G2" s="116"/>
      <c r="H2" s="116"/>
    </row>
    <row r="3" ht="24" customHeight="1">
      <c r="H3" s="62" t="s">
        <v>3</v>
      </c>
    </row>
    <row r="4" spans="1:8" s="56" customFormat="1" ht="39" customHeight="1">
      <c r="A4" s="117" t="s">
        <v>45</v>
      </c>
      <c r="B4" s="117"/>
      <c r="C4" s="118" t="s">
        <v>142</v>
      </c>
      <c r="D4" s="118" t="s">
        <v>143</v>
      </c>
      <c r="E4" s="118"/>
      <c r="F4" s="118"/>
      <c r="G4" s="117" t="s">
        <v>144</v>
      </c>
      <c r="H4" s="117"/>
    </row>
    <row r="5" spans="1:8" s="56" customFormat="1" ht="31.5" customHeight="1">
      <c r="A5" s="64" t="s">
        <v>50</v>
      </c>
      <c r="B5" s="64" t="s">
        <v>51</v>
      </c>
      <c r="C5" s="118"/>
      <c r="D5" s="65" t="s">
        <v>55</v>
      </c>
      <c r="E5" s="65" t="s">
        <v>145</v>
      </c>
      <c r="F5" s="65" t="s">
        <v>146</v>
      </c>
      <c r="G5" s="65" t="s">
        <v>147</v>
      </c>
      <c r="H5" s="72" t="s">
        <v>148</v>
      </c>
    </row>
    <row r="6" spans="1:8" s="57" customFormat="1" ht="24.75" customHeight="1">
      <c r="A6" s="119" t="s">
        <v>55</v>
      </c>
      <c r="B6" s="120"/>
      <c r="C6" s="66">
        <f>C7+C15+C18+C27+C31+C34+C38+C44</f>
        <v>2687.35</v>
      </c>
      <c r="D6" s="66">
        <f>D7+D15+D18+D27+D31+D34+D38+D44</f>
        <v>2852.8158</v>
      </c>
      <c r="E6" s="66">
        <f>E7+E15+E18+E27+E31+E34+E38+E44</f>
        <v>2521.9424</v>
      </c>
      <c r="F6" s="66">
        <f>F7+F15+F18+F27+F31+F34+F38+F44</f>
        <v>330.8734</v>
      </c>
      <c r="G6" s="66">
        <f>D6-C6</f>
        <v>165.46579999999994</v>
      </c>
      <c r="H6" s="73">
        <f>G6/C6</f>
        <v>0.06157210635012185</v>
      </c>
    </row>
    <row r="7" spans="1:8" s="58" customFormat="1" ht="24.75" customHeight="1">
      <c r="A7" s="67" t="s">
        <v>56</v>
      </c>
      <c r="B7" s="67" t="s">
        <v>57</v>
      </c>
      <c r="C7" s="68">
        <f>C8+C10+C12+C13</f>
        <v>1752.5099999999998</v>
      </c>
      <c r="D7" s="68">
        <f aca="true" t="shared" si="0" ref="D7:D36">E7+F7</f>
        <v>1481.9202</v>
      </c>
      <c r="E7" s="68">
        <v>1345.7668</v>
      </c>
      <c r="F7" s="68">
        <v>136.1534</v>
      </c>
      <c r="G7" s="68">
        <f aca="true" t="shared" si="1" ref="G7:G47">D7-C7</f>
        <v>-270.58979999999974</v>
      </c>
      <c r="H7" s="73">
        <f>G7/C7</f>
        <v>-0.15440128729650604</v>
      </c>
    </row>
    <row r="8" spans="1:8" s="58" customFormat="1" ht="24.75" customHeight="1">
      <c r="A8" s="67" t="s">
        <v>58</v>
      </c>
      <c r="B8" s="67" t="s">
        <v>59</v>
      </c>
      <c r="C8" s="68">
        <f>C9</f>
        <v>12.66</v>
      </c>
      <c r="D8" s="68">
        <f t="shared" si="0"/>
        <v>15.42</v>
      </c>
      <c r="E8" s="68">
        <v>15.42</v>
      </c>
      <c r="F8" s="68">
        <v>0</v>
      </c>
      <c r="G8" s="68">
        <f t="shared" si="1"/>
        <v>2.76</v>
      </c>
      <c r="H8" s="73">
        <f>G8/C8</f>
        <v>0.21800947867298576</v>
      </c>
    </row>
    <row r="9" spans="1:8" s="59" customFormat="1" ht="24.75" customHeight="1">
      <c r="A9" s="69" t="s">
        <v>60</v>
      </c>
      <c r="B9" s="69" t="s">
        <v>61</v>
      </c>
      <c r="C9" s="70">
        <v>12.66</v>
      </c>
      <c r="D9" s="70">
        <f t="shared" si="0"/>
        <v>15.42</v>
      </c>
      <c r="E9" s="70">
        <v>15.42</v>
      </c>
      <c r="F9" s="70">
        <v>0</v>
      </c>
      <c r="G9" s="70">
        <f t="shared" si="1"/>
        <v>2.76</v>
      </c>
      <c r="H9" s="74">
        <f>G9/C9</f>
        <v>0.21800947867298576</v>
      </c>
    </row>
    <row r="10" spans="1:8" s="58" customFormat="1" ht="24.75" customHeight="1">
      <c r="A10" s="67" t="s">
        <v>62</v>
      </c>
      <c r="B10" s="67" t="s">
        <v>63</v>
      </c>
      <c r="C10" s="68">
        <f>C11+C12</f>
        <v>1481.4699999999998</v>
      </c>
      <c r="D10" s="68">
        <f t="shared" si="0"/>
        <v>1462.5002</v>
      </c>
      <c r="E10" s="68">
        <v>1326.3468</v>
      </c>
      <c r="F10" s="68">
        <v>136.1534</v>
      </c>
      <c r="G10" s="68">
        <f t="shared" si="1"/>
        <v>-18.96979999999985</v>
      </c>
      <c r="H10" s="73">
        <f>G10/C10</f>
        <v>-0.012804714236535234</v>
      </c>
    </row>
    <row r="11" spans="1:8" s="59" customFormat="1" ht="24.75" customHeight="1">
      <c r="A11" s="69" t="s">
        <v>64</v>
      </c>
      <c r="B11" s="69" t="s">
        <v>65</v>
      </c>
      <c r="C11" s="70">
        <v>1227.09</v>
      </c>
      <c r="D11" s="70">
        <f t="shared" si="0"/>
        <v>1204.4341</v>
      </c>
      <c r="E11" s="70">
        <v>1204.4341</v>
      </c>
      <c r="F11" s="70">
        <v>0</v>
      </c>
      <c r="G11" s="70">
        <f t="shared" si="1"/>
        <v>-22.655899999999974</v>
      </c>
      <c r="H11" s="74">
        <f aca="true" t="shared" si="2" ref="H11:H47">G11/C11</f>
        <v>-0.018463111915181424</v>
      </c>
    </row>
    <row r="12" spans="1:8" s="59" customFormat="1" ht="24.75" customHeight="1">
      <c r="A12" s="69" t="s">
        <v>66</v>
      </c>
      <c r="B12" s="69" t="s">
        <v>67</v>
      </c>
      <c r="C12" s="70">
        <v>254.38</v>
      </c>
      <c r="D12" s="70">
        <f t="shared" si="0"/>
        <v>258.0661</v>
      </c>
      <c r="E12" s="70">
        <v>121.9127</v>
      </c>
      <c r="F12" s="70">
        <v>136.1534</v>
      </c>
      <c r="G12" s="70">
        <f t="shared" si="1"/>
        <v>3.6861000000000104</v>
      </c>
      <c r="H12" s="74">
        <f t="shared" si="2"/>
        <v>0.014490525984747269</v>
      </c>
    </row>
    <row r="13" spans="1:8" s="58" customFormat="1" ht="24.75" customHeight="1">
      <c r="A13" s="67" t="s">
        <v>68</v>
      </c>
      <c r="B13" s="67" t="s">
        <v>69</v>
      </c>
      <c r="C13" s="68">
        <f>C14</f>
        <v>4</v>
      </c>
      <c r="D13" s="68">
        <f t="shared" si="0"/>
        <v>4</v>
      </c>
      <c r="E13" s="68">
        <v>4</v>
      </c>
      <c r="F13" s="68">
        <v>0</v>
      </c>
      <c r="G13" s="68">
        <f t="shared" si="1"/>
        <v>0</v>
      </c>
      <c r="H13" s="73">
        <f t="shared" si="2"/>
        <v>0</v>
      </c>
    </row>
    <row r="14" spans="1:8" s="59" customFormat="1" ht="24.75" customHeight="1">
      <c r="A14" s="69" t="s">
        <v>70</v>
      </c>
      <c r="B14" s="69" t="s">
        <v>65</v>
      </c>
      <c r="C14" s="70">
        <v>4</v>
      </c>
      <c r="D14" s="70">
        <f t="shared" si="0"/>
        <v>4</v>
      </c>
      <c r="E14" s="70">
        <v>4</v>
      </c>
      <c r="F14" s="70">
        <v>0</v>
      </c>
      <c r="G14" s="70">
        <f t="shared" si="1"/>
        <v>0</v>
      </c>
      <c r="H14" s="74">
        <f t="shared" si="2"/>
        <v>0</v>
      </c>
    </row>
    <row r="15" spans="1:8" s="58" customFormat="1" ht="24.75" customHeight="1">
      <c r="A15" s="67" t="s">
        <v>71</v>
      </c>
      <c r="B15" s="67" t="s">
        <v>72</v>
      </c>
      <c r="C15" s="68">
        <v>4.97</v>
      </c>
      <c r="D15" s="68">
        <f t="shared" si="0"/>
        <v>5</v>
      </c>
      <c r="E15" s="68">
        <v>0</v>
      </c>
      <c r="F15" s="68">
        <v>5</v>
      </c>
      <c r="G15" s="68">
        <f t="shared" si="1"/>
        <v>0.03000000000000025</v>
      </c>
      <c r="H15" s="73">
        <f t="shared" si="2"/>
        <v>0.006036217303822988</v>
      </c>
    </row>
    <row r="16" spans="1:8" s="58" customFormat="1" ht="24.75" customHeight="1">
      <c r="A16" s="67" t="s">
        <v>73</v>
      </c>
      <c r="B16" s="67" t="s">
        <v>74</v>
      </c>
      <c r="C16" s="68">
        <v>4.97</v>
      </c>
      <c r="D16" s="68">
        <f t="shared" si="0"/>
        <v>5</v>
      </c>
      <c r="E16" s="68">
        <v>0</v>
      </c>
      <c r="F16" s="68">
        <v>5</v>
      </c>
      <c r="G16" s="68">
        <f t="shared" si="1"/>
        <v>0.03000000000000025</v>
      </c>
      <c r="H16" s="73">
        <f t="shared" si="2"/>
        <v>0.006036217303822988</v>
      </c>
    </row>
    <row r="17" spans="1:8" s="59" customFormat="1" ht="24.75" customHeight="1">
      <c r="A17" s="69" t="s">
        <v>75</v>
      </c>
      <c r="B17" s="69" t="s">
        <v>76</v>
      </c>
      <c r="C17" s="70">
        <v>4.97</v>
      </c>
      <c r="D17" s="70">
        <f t="shared" si="0"/>
        <v>5</v>
      </c>
      <c r="E17" s="70">
        <v>0</v>
      </c>
      <c r="F17" s="70">
        <v>5</v>
      </c>
      <c r="G17" s="70">
        <f t="shared" si="1"/>
        <v>0.03000000000000025</v>
      </c>
      <c r="H17" s="74">
        <f t="shared" si="2"/>
        <v>0.006036217303822988</v>
      </c>
    </row>
    <row r="18" spans="1:8" s="58" customFormat="1" ht="24.75" customHeight="1">
      <c r="A18" s="67" t="s">
        <v>77</v>
      </c>
      <c r="B18" s="67" t="s">
        <v>78</v>
      </c>
      <c r="C18" s="68">
        <f>C19+C21</f>
        <v>161.6</v>
      </c>
      <c r="D18" s="68">
        <f t="shared" si="0"/>
        <v>238.67010000000002</v>
      </c>
      <c r="E18" s="68">
        <v>203.4721</v>
      </c>
      <c r="F18" s="68">
        <v>35.198</v>
      </c>
      <c r="G18" s="68">
        <f t="shared" si="1"/>
        <v>77.07010000000002</v>
      </c>
      <c r="H18" s="73">
        <f t="shared" si="2"/>
        <v>0.4769189356435645</v>
      </c>
    </row>
    <row r="19" spans="1:8" s="58" customFormat="1" ht="24.75" customHeight="1">
      <c r="A19" s="67" t="s">
        <v>79</v>
      </c>
      <c r="B19" s="67" t="s">
        <v>80</v>
      </c>
      <c r="C19" s="68">
        <v>35.7</v>
      </c>
      <c r="D19" s="68">
        <f t="shared" si="0"/>
        <v>35.198</v>
      </c>
      <c r="E19" s="68">
        <v>0</v>
      </c>
      <c r="F19" s="68">
        <v>35.198</v>
      </c>
      <c r="G19" s="68">
        <f t="shared" si="1"/>
        <v>-0.5020000000000024</v>
      </c>
      <c r="H19" s="73">
        <f t="shared" si="2"/>
        <v>-0.014061624649860011</v>
      </c>
    </row>
    <row r="20" spans="1:8" s="59" customFormat="1" ht="24.75" customHeight="1">
      <c r="A20" s="69" t="s">
        <v>81</v>
      </c>
      <c r="B20" s="69" t="s">
        <v>82</v>
      </c>
      <c r="C20" s="70">
        <v>35.7</v>
      </c>
      <c r="D20" s="70">
        <f t="shared" si="0"/>
        <v>35.198</v>
      </c>
      <c r="E20" s="70">
        <v>0</v>
      </c>
      <c r="F20" s="70">
        <v>35.198</v>
      </c>
      <c r="G20" s="70">
        <f t="shared" si="1"/>
        <v>-0.5020000000000024</v>
      </c>
      <c r="H20" s="74">
        <f t="shared" si="2"/>
        <v>-0.014061624649860011</v>
      </c>
    </row>
    <row r="21" spans="1:8" s="58" customFormat="1" ht="24.75" customHeight="1">
      <c r="A21" s="67" t="s">
        <v>83</v>
      </c>
      <c r="B21" s="67" t="s">
        <v>84</v>
      </c>
      <c r="C21" s="68">
        <f>C22+C23+C24</f>
        <v>125.89999999999999</v>
      </c>
      <c r="D21" s="68">
        <f>D22+D23+D24</f>
        <v>167.9541</v>
      </c>
      <c r="E21" s="68">
        <f>E22+E23+E24</f>
        <v>167.9541</v>
      </c>
      <c r="F21" s="68">
        <f>F22+F23+F24</f>
        <v>0</v>
      </c>
      <c r="G21" s="68">
        <f t="shared" si="1"/>
        <v>42.05410000000002</v>
      </c>
      <c r="H21" s="73">
        <f t="shared" si="2"/>
        <v>0.33402779984114395</v>
      </c>
    </row>
    <row r="22" spans="1:8" s="59" customFormat="1" ht="24.75" customHeight="1">
      <c r="A22" s="69" t="s">
        <v>85</v>
      </c>
      <c r="B22" s="69" t="s">
        <v>86</v>
      </c>
      <c r="C22" s="70">
        <v>22.5</v>
      </c>
      <c r="D22" s="70">
        <f t="shared" si="0"/>
        <v>22.68</v>
      </c>
      <c r="E22" s="70">
        <v>22.68</v>
      </c>
      <c r="F22" s="70">
        <v>0</v>
      </c>
      <c r="G22" s="70">
        <f t="shared" si="1"/>
        <v>0.17999999999999972</v>
      </c>
      <c r="H22" s="74">
        <f t="shared" si="2"/>
        <v>0.007999999999999988</v>
      </c>
    </row>
    <row r="23" spans="1:8" s="59" customFormat="1" ht="24.75" customHeight="1">
      <c r="A23" s="69" t="s">
        <v>87</v>
      </c>
      <c r="B23" s="69" t="s">
        <v>88</v>
      </c>
      <c r="C23" s="70">
        <v>96.85</v>
      </c>
      <c r="D23" s="70">
        <f t="shared" si="0"/>
        <v>96.8494</v>
      </c>
      <c r="E23" s="70">
        <v>96.8494</v>
      </c>
      <c r="F23" s="70">
        <v>0</v>
      </c>
      <c r="G23" s="70">
        <f t="shared" si="1"/>
        <v>-0.0005999999999914962</v>
      </c>
      <c r="H23" s="74">
        <f t="shared" si="2"/>
        <v>-6.195147134656647E-06</v>
      </c>
    </row>
    <row r="24" spans="1:8" s="59" customFormat="1" ht="24.75" customHeight="1">
      <c r="A24" s="69" t="s">
        <v>89</v>
      </c>
      <c r="B24" s="69" t="s">
        <v>90</v>
      </c>
      <c r="C24" s="70">
        <v>6.55</v>
      </c>
      <c r="D24" s="70">
        <f t="shared" si="0"/>
        <v>48.4247</v>
      </c>
      <c r="E24" s="70">
        <v>48.4247</v>
      </c>
      <c r="F24" s="70">
        <v>0</v>
      </c>
      <c r="G24" s="70">
        <f t="shared" si="1"/>
        <v>41.874700000000004</v>
      </c>
      <c r="H24" s="74">
        <f t="shared" si="2"/>
        <v>6.39308396946565</v>
      </c>
    </row>
    <row r="25" spans="1:8" s="58" customFormat="1" ht="24.75" customHeight="1">
      <c r="A25" s="67" t="s">
        <v>91</v>
      </c>
      <c r="B25" s="67" t="s">
        <v>92</v>
      </c>
      <c r="C25" s="68">
        <f>C26</f>
        <v>23.4</v>
      </c>
      <c r="D25" s="68">
        <f>D26</f>
        <v>35.518</v>
      </c>
      <c r="E25" s="68">
        <f>E26</f>
        <v>35.518</v>
      </c>
      <c r="F25" s="68">
        <f>F26</f>
        <v>0</v>
      </c>
      <c r="G25" s="68">
        <f t="shared" si="1"/>
        <v>12.118000000000002</v>
      </c>
      <c r="H25" s="73">
        <f t="shared" si="2"/>
        <v>0.517863247863248</v>
      </c>
    </row>
    <row r="26" spans="1:8" s="59" customFormat="1" ht="24.75" customHeight="1">
      <c r="A26" s="69" t="s">
        <v>93</v>
      </c>
      <c r="B26" s="69" t="s">
        <v>94</v>
      </c>
      <c r="C26" s="70">
        <v>23.4</v>
      </c>
      <c r="D26" s="70">
        <f t="shared" si="0"/>
        <v>35.518</v>
      </c>
      <c r="E26" s="70">
        <v>35.518</v>
      </c>
      <c r="F26" s="70">
        <v>0</v>
      </c>
      <c r="G26" s="70">
        <f t="shared" si="1"/>
        <v>12.118000000000002</v>
      </c>
      <c r="H26" s="74">
        <f t="shared" si="2"/>
        <v>0.517863247863248</v>
      </c>
    </row>
    <row r="27" spans="1:8" s="58" customFormat="1" ht="24.75" customHeight="1">
      <c r="A27" s="67" t="s">
        <v>95</v>
      </c>
      <c r="B27" s="67" t="s">
        <v>96</v>
      </c>
      <c r="C27" s="68">
        <f>C28</f>
        <v>93.69</v>
      </c>
      <c r="D27" s="68">
        <f>D28</f>
        <v>94.1805</v>
      </c>
      <c r="E27" s="68">
        <f>E28</f>
        <v>94.1805</v>
      </c>
      <c r="F27" s="68">
        <f>F28</f>
        <v>0</v>
      </c>
      <c r="G27" s="68">
        <f t="shared" si="1"/>
        <v>0.49049999999999727</v>
      </c>
      <c r="H27" s="73">
        <f t="shared" si="2"/>
        <v>0.0052353506243995864</v>
      </c>
    </row>
    <row r="28" spans="1:8" s="58" customFormat="1" ht="24.75" customHeight="1">
      <c r="A28" s="67" t="s">
        <v>97</v>
      </c>
      <c r="B28" s="67" t="s">
        <v>98</v>
      </c>
      <c r="C28" s="68">
        <f>C29+C30</f>
        <v>93.69</v>
      </c>
      <c r="D28" s="68">
        <f>D29+D30</f>
        <v>94.1805</v>
      </c>
      <c r="E28" s="68">
        <f>E29+E30</f>
        <v>94.1805</v>
      </c>
      <c r="F28" s="68">
        <f>F29+F30</f>
        <v>0</v>
      </c>
      <c r="G28" s="68">
        <f t="shared" si="1"/>
        <v>0.49049999999999727</v>
      </c>
      <c r="H28" s="73">
        <f t="shared" si="2"/>
        <v>0.0052353506243995864</v>
      </c>
    </row>
    <row r="29" spans="1:8" s="59" customFormat="1" ht="24.75" customHeight="1">
      <c r="A29" s="69" t="s">
        <v>99</v>
      </c>
      <c r="B29" s="69" t="s">
        <v>100</v>
      </c>
      <c r="C29" s="70">
        <v>53.27</v>
      </c>
      <c r="D29" s="70">
        <f t="shared" si="0"/>
        <v>53.2672</v>
      </c>
      <c r="E29" s="70">
        <v>53.2672</v>
      </c>
      <c r="F29" s="70">
        <v>0</v>
      </c>
      <c r="G29" s="70">
        <f t="shared" si="1"/>
        <v>-0.00280000000000058</v>
      </c>
      <c r="H29" s="74">
        <f t="shared" si="2"/>
        <v>-5.256241787123296E-05</v>
      </c>
    </row>
    <row r="30" spans="1:8" s="59" customFormat="1" ht="24.75" customHeight="1">
      <c r="A30" s="69" t="s">
        <v>101</v>
      </c>
      <c r="B30" s="69" t="s">
        <v>102</v>
      </c>
      <c r="C30" s="70">
        <v>40.42</v>
      </c>
      <c r="D30" s="70">
        <f t="shared" si="0"/>
        <v>40.9133</v>
      </c>
      <c r="E30" s="70">
        <v>40.9133</v>
      </c>
      <c r="F30" s="70">
        <v>0</v>
      </c>
      <c r="G30" s="70">
        <f t="shared" si="1"/>
        <v>0.49329999999999785</v>
      </c>
      <c r="H30" s="74">
        <f t="shared" si="2"/>
        <v>0.012204354280059324</v>
      </c>
    </row>
    <row r="31" spans="1:8" s="58" customFormat="1" ht="24.75" customHeight="1">
      <c r="A31" s="67" t="s">
        <v>103</v>
      </c>
      <c r="B31" s="67" t="s">
        <v>104</v>
      </c>
      <c r="C31" s="68">
        <v>16.18</v>
      </c>
      <c r="D31" s="68">
        <f t="shared" si="0"/>
        <v>20</v>
      </c>
      <c r="E31" s="68">
        <v>0</v>
      </c>
      <c r="F31" s="68">
        <v>20</v>
      </c>
      <c r="G31" s="68">
        <f t="shared" si="1"/>
        <v>3.8200000000000003</v>
      </c>
      <c r="H31" s="73">
        <f t="shared" si="2"/>
        <v>0.23609394313967863</v>
      </c>
    </row>
    <row r="32" spans="1:8" s="58" customFormat="1" ht="24.75" customHeight="1">
      <c r="A32" s="67" t="s">
        <v>105</v>
      </c>
      <c r="B32" s="67" t="s">
        <v>106</v>
      </c>
      <c r="C32" s="68">
        <v>16.18</v>
      </c>
      <c r="D32" s="68">
        <f t="shared" si="0"/>
        <v>20</v>
      </c>
      <c r="E32" s="68">
        <v>0</v>
      </c>
      <c r="F32" s="68">
        <v>20</v>
      </c>
      <c r="G32" s="68">
        <f t="shared" si="1"/>
        <v>3.8200000000000003</v>
      </c>
      <c r="H32" s="73">
        <f t="shared" si="2"/>
        <v>0.23609394313967863</v>
      </c>
    </row>
    <row r="33" spans="1:8" s="59" customFormat="1" ht="24.75" customHeight="1">
      <c r="A33" s="69" t="s">
        <v>107</v>
      </c>
      <c r="B33" s="69" t="s">
        <v>108</v>
      </c>
      <c r="C33" s="70">
        <v>16.18</v>
      </c>
      <c r="D33" s="70">
        <f t="shared" si="0"/>
        <v>20</v>
      </c>
      <c r="E33" s="70">
        <v>0</v>
      </c>
      <c r="F33" s="70">
        <v>20</v>
      </c>
      <c r="G33" s="70">
        <f t="shared" si="1"/>
        <v>3.8200000000000003</v>
      </c>
      <c r="H33" s="74">
        <f t="shared" si="2"/>
        <v>0.23609394313967863</v>
      </c>
    </row>
    <row r="34" spans="1:8" s="58" customFormat="1" ht="24.75" customHeight="1">
      <c r="A34" s="67" t="s">
        <v>109</v>
      </c>
      <c r="B34" s="67" t="s">
        <v>110</v>
      </c>
      <c r="C34" s="68">
        <f>C35</f>
        <v>450.51</v>
      </c>
      <c r="D34" s="68">
        <f>D35</f>
        <v>67.5932</v>
      </c>
      <c r="E34" s="68">
        <v>61.5932</v>
      </c>
      <c r="F34" s="68">
        <f>F35</f>
        <v>6</v>
      </c>
      <c r="G34" s="68">
        <f t="shared" si="1"/>
        <v>-382.91679999999997</v>
      </c>
      <c r="H34" s="73">
        <f t="shared" si="2"/>
        <v>-0.8499629309005349</v>
      </c>
    </row>
    <row r="35" spans="1:8" s="58" customFormat="1" ht="24.75" customHeight="1">
      <c r="A35" s="67" t="s">
        <v>111</v>
      </c>
      <c r="B35" s="67" t="s">
        <v>112</v>
      </c>
      <c r="C35" s="68">
        <f>C36+C37</f>
        <v>450.51</v>
      </c>
      <c r="D35" s="68">
        <f>D36+D37</f>
        <v>67.5932</v>
      </c>
      <c r="E35" s="68">
        <v>61.5932</v>
      </c>
      <c r="F35" s="68">
        <f>F36+F37</f>
        <v>6</v>
      </c>
      <c r="G35" s="68">
        <f t="shared" si="1"/>
        <v>-382.91679999999997</v>
      </c>
      <c r="H35" s="73">
        <f t="shared" si="2"/>
        <v>-0.8499629309005349</v>
      </c>
    </row>
    <row r="36" spans="1:8" s="59" customFormat="1" ht="24.75" customHeight="1">
      <c r="A36" s="69" t="s">
        <v>113</v>
      </c>
      <c r="B36" s="69" t="s">
        <v>114</v>
      </c>
      <c r="C36" s="70">
        <v>275.72</v>
      </c>
      <c r="D36" s="70">
        <f t="shared" si="0"/>
        <v>61.5932</v>
      </c>
      <c r="E36" s="70">
        <v>61.5932</v>
      </c>
      <c r="F36" s="70">
        <v>0</v>
      </c>
      <c r="G36" s="70">
        <f t="shared" si="1"/>
        <v>-214.12680000000003</v>
      </c>
      <c r="H36" s="74">
        <f t="shared" si="2"/>
        <v>-0.7766096039460323</v>
      </c>
    </row>
    <row r="37" spans="1:8" s="59" customFormat="1" ht="24.75" customHeight="1">
      <c r="A37" s="71">
        <v>2120501</v>
      </c>
      <c r="B37" s="69" t="s">
        <v>149</v>
      </c>
      <c r="C37" s="70">
        <v>174.79</v>
      </c>
      <c r="D37" s="70">
        <v>6</v>
      </c>
      <c r="E37" s="70">
        <v>0</v>
      </c>
      <c r="F37" s="70">
        <v>6</v>
      </c>
      <c r="G37" s="70">
        <f t="shared" si="1"/>
        <v>-168.79</v>
      </c>
      <c r="H37" s="74">
        <f t="shared" si="2"/>
        <v>-0.9656730934263974</v>
      </c>
    </row>
    <row r="38" spans="1:8" s="58" customFormat="1" ht="24.75" customHeight="1">
      <c r="A38" s="67" t="s">
        <v>120</v>
      </c>
      <c r="B38" s="67" t="s">
        <v>121</v>
      </c>
      <c r="C38" s="68">
        <f>C39</f>
        <v>61.87</v>
      </c>
      <c r="D38" s="68">
        <f aca="true" t="shared" si="3" ref="D38:D47">E38+F38</f>
        <v>801.0536999999999</v>
      </c>
      <c r="E38" s="68">
        <v>672.5317</v>
      </c>
      <c r="F38" s="68">
        <v>128.522</v>
      </c>
      <c r="G38" s="68">
        <f t="shared" si="1"/>
        <v>739.1836999999999</v>
      </c>
      <c r="H38" s="73">
        <f t="shared" si="2"/>
        <v>11.947368676256666</v>
      </c>
    </row>
    <row r="39" spans="1:8" s="58" customFormat="1" ht="24.75" customHeight="1">
      <c r="A39" s="67" t="s">
        <v>122</v>
      </c>
      <c r="B39" s="67" t="s">
        <v>123</v>
      </c>
      <c r="C39" s="68">
        <f>C40</f>
        <v>61.87</v>
      </c>
      <c r="D39" s="68">
        <f t="shared" si="3"/>
        <v>93.324</v>
      </c>
      <c r="E39" s="68">
        <v>0</v>
      </c>
      <c r="F39" s="68">
        <v>93.324</v>
      </c>
      <c r="G39" s="68">
        <f t="shared" si="1"/>
        <v>31.454</v>
      </c>
      <c r="H39" s="73">
        <f t="shared" si="2"/>
        <v>0.5083885566510425</v>
      </c>
    </row>
    <row r="40" spans="1:8" s="59" customFormat="1" ht="24.75" customHeight="1">
      <c r="A40" s="69" t="s">
        <v>124</v>
      </c>
      <c r="B40" s="69" t="s">
        <v>125</v>
      </c>
      <c r="C40" s="70">
        <v>61.87</v>
      </c>
      <c r="D40" s="70">
        <f t="shared" si="3"/>
        <v>93.324</v>
      </c>
      <c r="E40" s="70">
        <v>0</v>
      </c>
      <c r="F40" s="70">
        <v>93.324</v>
      </c>
      <c r="G40" s="70">
        <f t="shared" si="1"/>
        <v>31.454</v>
      </c>
      <c r="H40" s="74">
        <f t="shared" si="2"/>
        <v>0.5083885566510425</v>
      </c>
    </row>
    <row r="41" spans="1:8" s="58" customFormat="1" ht="24.75" customHeight="1">
      <c r="A41" s="67" t="s">
        <v>126</v>
      </c>
      <c r="B41" s="67" t="s">
        <v>127</v>
      </c>
      <c r="C41" s="68">
        <f>C42+C43</f>
        <v>946.69</v>
      </c>
      <c r="D41" s="68">
        <f t="shared" si="3"/>
        <v>707.7297</v>
      </c>
      <c r="E41" s="68">
        <v>672.5317</v>
      </c>
      <c r="F41" s="68">
        <v>35.198</v>
      </c>
      <c r="G41" s="68">
        <f t="shared" si="1"/>
        <v>-238.96030000000007</v>
      </c>
      <c r="H41" s="73">
        <f t="shared" si="2"/>
        <v>-0.252416630576007</v>
      </c>
    </row>
    <row r="42" spans="1:8" s="59" customFormat="1" ht="24.75" customHeight="1">
      <c r="A42" s="69" t="s">
        <v>128</v>
      </c>
      <c r="B42" s="69" t="s">
        <v>129</v>
      </c>
      <c r="C42" s="70">
        <v>910.99</v>
      </c>
      <c r="D42" s="70">
        <f t="shared" si="3"/>
        <v>672.5317</v>
      </c>
      <c r="E42" s="70">
        <v>672.5317</v>
      </c>
      <c r="F42" s="70">
        <v>0</v>
      </c>
      <c r="G42" s="70">
        <f t="shared" si="1"/>
        <v>-238.4583</v>
      </c>
      <c r="H42" s="74">
        <f t="shared" si="2"/>
        <v>-0.2617573189606911</v>
      </c>
    </row>
    <row r="43" spans="1:8" s="59" customFormat="1" ht="24.75" customHeight="1">
      <c r="A43" s="69" t="s">
        <v>130</v>
      </c>
      <c r="B43" s="69" t="s">
        <v>131</v>
      </c>
      <c r="C43" s="70">
        <v>35.7</v>
      </c>
      <c r="D43" s="70">
        <f t="shared" si="3"/>
        <v>35.198</v>
      </c>
      <c r="E43" s="70">
        <v>0</v>
      </c>
      <c r="F43" s="70">
        <v>35.198</v>
      </c>
      <c r="G43" s="70">
        <f t="shared" si="1"/>
        <v>-0.5020000000000024</v>
      </c>
      <c r="H43" s="74">
        <f t="shared" si="2"/>
        <v>-0.014061624649860011</v>
      </c>
    </row>
    <row r="44" spans="1:8" s="58" customFormat="1" ht="24.75" customHeight="1">
      <c r="A44" s="67" t="s">
        <v>132</v>
      </c>
      <c r="B44" s="67" t="s">
        <v>133</v>
      </c>
      <c r="C44" s="68">
        <f>C45</f>
        <v>146.02</v>
      </c>
      <c r="D44" s="68">
        <f t="shared" si="3"/>
        <v>144.3981</v>
      </c>
      <c r="E44" s="68">
        <v>144.3981</v>
      </c>
      <c r="F44" s="68">
        <v>0</v>
      </c>
      <c r="G44" s="68">
        <f t="shared" si="1"/>
        <v>-1.6219000000000108</v>
      </c>
      <c r="H44" s="73">
        <f t="shared" si="2"/>
        <v>-0.011107382550335644</v>
      </c>
    </row>
    <row r="45" spans="1:8" s="58" customFormat="1" ht="24.75" customHeight="1">
      <c r="A45" s="67" t="s">
        <v>134</v>
      </c>
      <c r="B45" s="67" t="s">
        <v>135</v>
      </c>
      <c r="C45" s="68">
        <f>C46+C47</f>
        <v>146.02</v>
      </c>
      <c r="D45" s="68">
        <f t="shared" si="3"/>
        <v>144.3981</v>
      </c>
      <c r="E45" s="68">
        <v>144.3981</v>
      </c>
      <c r="F45" s="68">
        <v>0</v>
      </c>
      <c r="G45" s="68">
        <f t="shared" si="1"/>
        <v>-1.6219000000000108</v>
      </c>
      <c r="H45" s="73">
        <f t="shared" si="2"/>
        <v>-0.011107382550335644</v>
      </c>
    </row>
    <row r="46" spans="1:8" s="59" customFormat="1" ht="24.75" customHeight="1">
      <c r="A46" s="69" t="s">
        <v>136</v>
      </c>
      <c r="B46" s="69" t="s">
        <v>137</v>
      </c>
      <c r="C46" s="70">
        <v>82.67</v>
      </c>
      <c r="D46" s="70">
        <f t="shared" si="3"/>
        <v>78.3949</v>
      </c>
      <c r="E46" s="70">
        <v>78.3949</v>
      </c>
      <c r="F46" s="70">
        <v>0</v>
      </c>
      <c r="G46" s="70">
        <f t="shared" si="1"/>
        <v>-4.275099999999995</v>
      </c>
      <c r="H46" s="74">
        <f t="shared" si="2"/>
        <v>-0.051712834159912846</v>
      </c>
    </row>
    <row r="47" spans="1:8" s="59" customFormat="1" ht="24.75" customHeight="1">
      <c r="A47" s="69" t="s">
        <v>138</v>
      </c>
      <c r="B47" s="69" t="s">
        <v>139</v>
      </c>
      <c r="C47" s="70">
        <v>63.35</v>
      </c>
      <c r="D47" s="70">
        <f t="shared" si="3"/>
        <v>66.0032</v>
      </c>
      <c r="E47" s="70">
        <v>66.0032</v>
      </c>
      <c r="F47" s="70">
        <v>0</v>
      </c>
      <c r="G47" s="70">
        <f t="shared" si="1"/>
        <v>2.6532000000000053</v>
      </c>
      <c r="H47" s="74">
        <f t="shared" si="2"/>
        <v>0.04188161010260466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15" sqref="D15"/>
    </sheetView>
  </sheetViews>
  <sheetFormatPr defaultColWidth="8.75390625" defaultRowHeight="14.25"/>
  <cols>
    <col min="1" max="1" width="9.00390625" style="22" bestFit="1" customWidth="1"/>
    <col min="2" max="2" width="31.00390625" style="22" customWidth="1"/>
    <col min="3" max="5" width="20.75390625" style="22" customWidth="1"/>
    <col min="6" max="32" width="9.00390625" style="22" bestFit="1" customWidth="1"/>
    <col min="33" max="16384" width="8.75390625" style="22" customWidth="1"/>
  </cols>
  <sheetData>
    <row r="1" ht="14.25">
      <c r="A1" s="22" t="s">
        <v>150</v>
      </c>
    </row>
    <row r="2" spans="1:5" s="17" customFormat="1" ht="34.5" customHeight="1">
      <c r="A2" s="104" t="s">
        <v>151</v>
      </c>
      <c r="B2" s="104"/>
      <c r="C2" s="104"/>
      <c r="D2" s="104"/>
      <c r="E2" s="104"/>
    </row>
    <row r="3" ht="19.5" customHeight="1">
      <c r="E3" s="54" t="s">
        <v>3</v>
      </c>
    </row>
    <row r="4" spans="1:5" ht="14.25">
      <c r="A4" s="121" t="s">
        <v>152</v>
      </c>
      <c r="B4" s="121"/>
      <c r="C4" s="121" t="s">
        <v>153</v>
      </c>
      <c r="D4" s="121"/>
      <c r="E4" s="121"/>
    </row>
    <row r="5" spans="1:5" ht="14.25">
      <c r="A5" s="23" t="s">
        <v>50</v>
      </c>
      <c r="B5" s="23" t="s">
        <v>51</v>
      </c>
      <c r="C5" s="23" t="s">
        <v>55</v>
      </c>
      <c r="D5" s="23" t="s">
        <v>154</v>
      </c>
      <c r="E5" s="23" t="s">
        <v>155</v>
      </c>
    </row>
    <row r="6" spans="1:5" ht="14.25">
      <c r="A6" s="121" t="s">
        <v>156</v>
      </c>
      <c r="B6" s="121"/>
      <c r="C6" s="33">
        <f>C7+C21+C49+C62</f>
        <v>2521.9424000000004</v>
      </c>
      <c r="D6" s="33">
        <f>D7+D21+D49+D62</f>
        <v>2145.8389</v>
      </c>
      <c r="E6" s="33">
        <f>E7+E21+E49+E62</f>
        <v>376.10350000000005</v>
      </c>
    </row>
    <row r="7" spans="1:5" s="20" customFormat="1" ht="14.25">
      <c r="A7" s="23">
        <v>301</v>
      </c>
      <c r="B7" s="52" t="s">
        <v>157</v>
      </c>
      <c r="C7" s="33">
        <f>SUM(C8:C20)</f>
        <v>2055.5527</v>
      </c>
      <c r="D7" s="33">
        <f>SUM(D8:D20)</f>
        <v>2055.5527</v>
      </c>
      <c r="E7" s="33">
        <f>SUM(E8:E20)</f>
        <v>0</v>
      </c>
    </row>
    <row r="8" spans="1:5" ht="14.25">
      <c r="A8" s="34">
        <v>30101</v>
      </c>
      <c r="B8" s="53" t="s">
        <v>158</v>
      </c>
      <c r="C8" s="32">
        <f>D8+E8</f>
        <v>327.7452</v>
      </c>
      <c r="D8" s="32">
        <v>327.7452</v>
      </c>
      <c r="E8" s="32">
        <v>0</v>
      </c>
    </row>
    <row r="9" spans="1:5" ht="14.25">
      <c r="A9" s="34">
        <v>30102</v>
      </c>
      <c r="B9" s="53" t="s">
        <v>159</v>
      </c>
      <c r="C9" s="32">
        <f aca="true" t="shared" si="0" ref="C9:C20">D9+E9</f>
        <v>513.9618</v>
      </c>
      <c r="D9" s="32">
        <v>513.9618</v>
      </c>
      <c r="E9" s="32">
        <v>0</v>
      </c>
    </row>
    <row r="10" spans="1:5" ht="14.25">
      <c r="A10" s="34">
        <v>30103</v>
      </c>
      <c r="B10" s="53" t="s">
        <v>160</v>
      </c>
      <c r="C10" s="32">
        <f t="shared" si="0"/>
        <v>254.7121</v>
      </c>
      <c r="D10" s="32">
        <v>254.7121</v>
      </c>
      <c r="E10" s="32">
        <v>0</v>
      </c>
    </row>
    <row r="11" spans="1:5" ht="14.25">
      <c r="A11" s="34">
        <v>30106</v>
      </c>
      <c r="B11" s="53" t="s">
        <v>161</v>
      </c>
      <c r="C11" s="32">
        <f t="shared" si="0"/>
        <v>0</v>
      </c>
      <c r="D11" s="32">
        <v>0</v>
      </c>
      <c r="E11" s="32">
        <v>0</v>
      </c>
    </row>
    <row r="12" spans="1:5" ht="14.25">
      <c r="A12" s="34">
        <v>30107</v>
      </c>
      <c r="B12" s="53" t="s">
        <v>162</v>
      </c>
      <c r="C12" s="32">
        <f t="shared" si="0"/>
        <v>0</v>
      </c>
      <c r="D12" s="32">
        <v>0</v>
      </c>
      <c r="E12" s="32">
        <v>0</v>
      </c>
    </row>
    <row r="13" spans="1:5" ht="14.25">
      <c r="A13" s="34">
        <v>30108</v>
      </c>
      <c r="B13" s="53" t="s">
        <v>163</v>
      </c>
      <c r="C13" s="32">
        <f t="shared" si="0"/>
        <v>96.8494</v>
      </c>
      <c r="D13" s="32">
        <v>96.8494</v>
      </c>
      <c r="E13" s="32">
        <v>0</v>
      </c>
    </row>
    <row r="14" spans="1:5" ht="14.25">
      <c r="A14" s="34">
        <v>30109</v>
      </c>
      <c r="B14" s="53" t="s">
        <v>164</v>
      </c>
      <c r="C14" s="32">
        <f t="shared" si="0"/>
        <v>48.4247</v>
      </c>
      <c r="D14" s="32">
        <v>48.4247</v>
      </c>
      <c r="E14" s="32">
        <v>0</v>
      </c>
    </row>
    <row r="15" spans="1:5" ht="14.25">
      <c r="A15" s="34">
        <v>30110</v>
      </c>
      <c r="B15" s="53" t="s">
        <v>165</v>
      </c>
      <c r="C15" s="32">
        <f t="shared" si="0"/>
        <v>53.2672</v>
      </c>
      <c r="D15" s="32">
        <v>53.2672</v>
      </c>
      <c r="E15" s="32">
        <v>0</v>
      </c>
    </row>
    <row r="16" spans="1:5" ht="14.25">
      <c r="A16" s="34">
        <v>30111</v>
      </c>
      <c r="B16" s="53" t="s">
        <v>166</v>
      </c>
      <c r="C16" s="32">
        <f t="shared" si="0"/>
        <v>30.2654</v>
      </c>
      <c r="D16" s="32">
        <v>30.2654</v>
      </c>
      <c r="E16" s="32">
        <v>0</v>
      </c>
    </row>
    <row r="17" spans="1:5" ht="14.25">
      <c r="A17" s="34">
        <v>30112</v>
      </c>
      <c r="B17" s="53" t="s">
        <v>167</v>
      </c>
      <c r="C17" s="32">
        <f t="shared" si="0"/>
        <v>2.9944</v>
      </c>
      <c r="D17" s="32">
        <v>2.9944</v>
      </c>
      <c r="E17" s="32">
        <v>0</v>
      </c>
    </row>
    <row r="18" spans="1:5" ht="14.25">
      <c r="A18" s="34">
        <v>30113</v>
      </c>
      <c r="B18" s="53" t="s">
        <v>168</v>
      </c>
      <c r="C18" s="32">
        <f t="shared" si="0"/>
        <v>78.3949</v>
      </c>
      <c r="D18" s="32">
        <v>78.3949</v>
      </c>
      <c r="E18" s="32">
        <v>0</v>
      </c>
    </row>
    <row r="19" spans="1:5" ht="14.25">
      <c r="A19" s="34">
        <v>30114</v>
      </c>
      <c r="B19" s="53" t="s">
        <v>169</v>
      </c>
      <c r="C19" s="32">
        <f t="shared" si="0"/>
        <v>0</v>
      </c>
      <c r="D19" s="32">
        <v>0</v>
      </c>
      <c r="E19" s="32">
        <v>0</v>
      </c>
    </row>
    <row r="20" spans="1:5" ht="14.25">
      <c r="A20" s="34">
        <v>30199</v>
      </c>
      <c r="B20" s="53" t="s">
        <v>170</v>
      </c>
      <c r="C20" s="32">
        <f t="shared" si="0"/>
        <v>648.9376</v>
      </c>
      <c r="D20" s="32">
        <v>648.9376</v>
      </c>
      <c r="E20" s="32">
        <v>0</v>
      </c>
    </row>
    <row r="21" spans="1:5" s="20" customFormat="1" ht="14.25">
      <c r="A21" s="23">
        <v>302</v>
      </c>
      <c r="B21" s="52" t="s">
        <v>171</v>
      </c>
      <c r="C21" s="33">
        <f>SUM(C22:C48)</f>
        <v>376.10350000000005</v>
      </c>
      <c r="D21" s="33">
        <f>SUM(D22:D48)</f>
        <v>0</v>
      </c>
      <c r="E21" s="33">
        <f>SUM(E22:E48)</f>
        <v>376.10350000000005</v>
      </c>
    </row>
    <row r="22" spans="1:5" ht="14.25">
      <c r="A22" s="34">
        <v>30201</v>
      </c>
      <c r="B22" s="53" t="s">
        <v>172</v>
      </c>
      <c r="C22" s="32">
        <f>D22+E22</f>
        <v>247.1</v>
      </c>
      <c r="D22" s="32">
        <v>0</v>
      </c>
      <c r="E22" s="32">
        <v>247.1</v>
      </c>
    </row>
    <row r="23" spans="1:5" ht="14.25">
      <c r="A23" s="34">
        <v>30202</v>
      </c>
      <c r="B23" s="53" t="s">
        <v>173</v>
      </c>
      <c r="C23" s="32">
        <f aca="true" t="shared" si="1" ref="C23:C48">D23+E23</f>
        <v>10</v>
      </c>
      <c r="D23" s="32">
        <v>0</v>
      </c>
      <c r="E23" s="32">
        <v>10</v>
      </c>
    </row>
    <row r="24" spans="1:5" ht="14.25">
      <c r="A24" s="34">
        <v>30203</v>
      </c>
      <c r="B24" s="53" t="s">
        <v>174</v>
      </c>
      <c r="C24" s="32">
        <f t="shared" si="1"/>
        <v>0</v>
      </c>
      <c r="D24" s="32">
        <v>0</v>
      </c>
      <c r="E24" s="32">
        <v>0</v>
      </c>
    </row>
    <row r="25" spans="1:5" ht="14.25">
      <c r="A25" s="34">
        <v>30204</v>
      </c>
      <c r="B25" s="53" t="s">
        <v>175</v>
      </c>
      <c r="C25" s="32">
        <f t="shared" si="1"/>
        <v>0</v>
      </c>
      <c r="D25" s="32">
        <v>0</v>
      </c>
      <c r="E25" s="32">
        <v>0</v>
      </c>
    </row>
    <row r="26" spans="1:5" ht="14.25">
      <c r="A26" s="34">
        <v>30205</v>
      </c>
      <c r="B26" s="53" t="s">
        <v>176</v>
      </c>
      <c r="C26" s="32">
        <f t="shared" si="1"/>
        <v>2</v>
      </c>
      <c r="D26" s="32">
        <v>0</v>
      </c>
      <c r="E26" s="32">
        <v>2</v>
      </c>
    </row>
    <row r="27" spans="1:5" ht="14.25">
      <c r="A27" s="34">
        <v>30206</v>
      </c>
      <c r="B27" s="53" t="s">
        <v>177</v>
      </c>
      <c r="C27" s="32">
        <f t="shared" si="1"/>
        <v>8</v>
      </c>
      <c r="D27" s="32">
        <v>0</v>
      </c>
      <c r="E27" s="32">
        <v>8</v>
      </c>
    </row>
    <row r="28" spans="1:5" ht="14.25">
      <c r="A28" s="34">
        <v>30207</v>
      </c>
      <c r="B28" s="53" t="s">
        <v>178</v>
      </c>
      <c r="C28" s="32">
        <f t="shared" si="1"/>
        <v>10</v>
      </c>
      <c r="D28" s="32">
        <v>0</v>
      </c>
      <c r="E28" s="32">
        <v>10</v>
      </c>
    </row>
    <row r="29" spans="1:5" ht="14.25">
      <c r="A29" s="34">
        <v>30208</v>
      </c>
      <c r="B29" s="53" t="s">
        <v>179</v>
      </c>
      <c r="C29" s="32">
        <f t="shared" si="1"/>
        <v>16.4835</v>
      </c>
      <c r="D29" s="32">
        <v>0</v>
      </c>
      <c r="E29" s="32">
        <v>16.4835</v>
      </c>
    </row>
    <row r="30" spans="1:5" ht="14.25">
      <c r="A30" s="34">
        <v>30209</v>
      </c>
      <c r="B30" s="53" t="s">
        <v>180</v>
      </c>
      <c r="C30" s="32">
        <f t="shared" si="1"/>
        <v>0</v>
      </c>
      <c r="D30" s="32">
        <v>0</v>
      </c>
      <c r="E30" s="32">
        <v>0</v>
      </c>
    </row>
    <row r="31" spans="1:5" ht="14.25">
      <c r="A31" s="34">
        <v>30211</v>
      </c>
      <c r="B31" s="53" t="s">
        <v>181</v>
      </c>
      <c r="C31" s="32">
        <f t="shared" si="1"/>
        <v>6</v>
      </c>
      <c r="D31" s="32">
        <v>0</v>
      </c>
      <c r="E31" s="32">
        <v>6</v>
      </c>
    </row>
    <row r="32" spans="1:5" ht="14.25">
      <c r="A32" s="34">
        <v>30212</v>
      </c>
      <c r="B32" s="53" t="s">
        <v>182</v>
      </c>
      <c r="C32" s="32">
        <f t="shared" si="1"/>
        <v>0</v>
      </c>
      <c r="D32" s="32">
        <v>0</v>
      </c>
      <c r="E32" s="32">
        <v>0</v>
      </c>
    </row>
    <row r="33" spans="1:5" ht="14.25">
      <c r="A33" s="34">
        <v>30213</v>
      </c>
      <c r="B33" s="53" t="s">
        <v>183</v>
      </c>
      <c r="C33" s="32">
        <f t="shared" si="1"/>
        <v>0</v>
      </c>
      <c r="D33" s="32">
        <v>0</v>
      </c>
      <c r="E33" s="32">
        <v>0</v>
      </c>
    </row>
    <row r="34" spans="1:5" ht="14.25">
      <c r="A34" s="34">
        <v>30214</v>
      </c>
      <c r="B34" s="53" t="s">
        <v>184</v>
      </c>
      <c r="C34" s="32">
        <f t="shared" si="1"/>
        <v>0</v>
      </c>
      <c r="D34" s="32">
        <v>0</v>
      </c>
      <c r="E34" s="32">
        <v>0</v>
      </c>
    </row>
    <row r="35" spans="1:5" ht="14.25">
      <c r="A35" s="34">
        <v>30215</v>
      </c>
      <c r="B35" s="53" t="s">
        <v>185</v>
      </c>
      <c r="C35" s="32">
        <f t="shared" si="1"/>
        <v>10</v>
      </c>
      <c r="D35" s="32">
        <v>0</v>
      </c>
      <c r="E35" s="32">
        <v>10</v>
      </c>
    </row>
    <row r="36" spans="1:5" ht="14.25">
      <c r="A36" s="34">
        <v>30216</v>
      </c>
      <c r="B36" s="53" t="s">
        <v>186</v>
      </c>
      <c r="C36" s="32">
        <f t="shared" si="1"/>
        <v>0</v>
      </c>
      <c r="D36" s="32">
        <v>0</v>
      </c>
      <c r="E36" s="32">
        <v>0</v>
      </c>
    </row>
    <row r="37" spans="1:5" ht="14.25">
      <c r="A37" s="34">
        <v>30217</v>
      </c>
      <c r="B37" s="53" t="s">
        <v>187</v>
      </c>
      <c r="C37" s="32">
        <f t="shared" si="1"/>
        <v>0</v>
      </c>
      <c r="D37" s="32">
        <v>0</v>
      </c>
      <c r="E37" s="32">
        <v>0</v>
      </c>
    </row>
    <row r="38" spans="1:5" ht="14.25">
      <c r="A38" s="34">
        <v>30218</v>
      </c>
      <c r="B38" s="53" t="s">
        <v>188</v>
      </c>
      <c r="C38" s="32">
        <f t="shared" si="1"/>
        <v>0</v>
      </c>
      <c r="D38" s="32">
        <v>0</v>
      </c>
      <c r="E38" s="32">
        <v>0</v>
      </c>
    </row>
    <row r="39" spans="1:5" ht="14.25">
      <c r="A39" s="34">
        <v>30224</v>
      </c>
      <c r="B39" s="53" t="s">
        <v>189</v>
      </c>
      <c r="C39" s="32">
        <f t="shared" si="1"/>
        <v>0</v>
      </c>
      <c r="D39" s="32">
        <v>0</v>
      </c>
      <c r="E39" s="32">
        <v>0</v>
      </c>
    </row>
    <row r="40" spans="1:5" ht="14.25">
      <c r="A40" s="34">
        <v>30225</v>
      </c>
      <c r="B40" s="53" t="s">
        <v>190</v>
      </c>
      <c r="C40" s="32">
        <f t="shared" si="1"/>
        <v>0</v>
      </c>
      <c r="D40" s="32">
        <v>0</v>
      </c>
      <c r="E40" s="32">
        <v>0</v>
      </c>
    </row>
    <row r="41" spans="1:5" ht="14.25">
      <c r="A41" s="34">
        <v>30226</v>
      </c>
      <c r="B41" s="53" t="s">
        <v>191</v>
      </c>
      <c r="C41" s="32">
        <f t="shared" si="1"/>
        <v>0</v>
      </c>
      <c r="D41" s="32">
        <v>0</v>
      </c>
      <c r="E41" s="32">
        <v>0</v>
      </c>
    </row>
    <row r="42" spans="1:5" ht="14.25">
      <c r="A42" s="34">
        <v>30227</v>
      </c>
      <c r="B42" s="53" t="s">
        <v>192</v>
      </c>
      <c r="C42" s="32">
        <f t="shared" si="1"/>
        <v>0</v>
      </c>
      <c r="D42" s="32">
        <v>0</v>
      </c>
      <c r="E42" s="32">
        <v>0</v>
      </c>
    </row>
    <row r="43" spans="1:5" ht="14.25">
      <c r="A43" s="34">
        <v>30228</v>
      </c>
      <c r="B43" s="53" t="s">
        <v>193</v>
      </c>
      <c r="C43" s="32">
        <f t="shared" si="1"/>
        <v>0</v>
      </c>
      <c r="D43" s="32">
        <v>0</v>
      </c>
      <c r="E43" s="32">
        <v>0</v>
      </c>
    </row>
    <row r="44" spans="1:5" ht="14.25">
      <c r="A44" s="34">
        <v>30229</v>
      </c>
      <c r="B44" s="53" t="s">
        <v>194</v>
      </c>
      <c r="C44" s="32">
        <f t="shared" si="1"/>
        <v>0</v>
      </c>
      <c r="D44" s="32">
        <v>0</v>
      </c>
      <c r="E44" s="32">
        <v>0</v>
      </c>
    </row>
    <row r="45" spans="1:5" ht="14.25">
      <c r="A45" s="34">
        <v>30231</v>
      </c>
      <c r="B45" s="53" t="s">
        <v>195</v>
      </c>
      <c r="C45" s="32">
        <f t="shared" si="1"/>
        <v>24.6</v>
      </c>
      <c r="D45" s="32">
        <v>0</v>
      </c>
      <c r="E45" s="32">
        <v>24.6</v>
      </c>
    </row>
    <row r="46" spans="1:5" ht="14.25">
      <c r="A46" s="34">
        <v>30239</v>
      </c>
      <c r="B46" s="53" t="s">
        <v>196</v>
      </c>
      <c r="C46" s="32">
        <f t="shared" si="1"/>
        <v>21.42</v>
      </c>
      <c r="D46" s="32">
        <v>0</v>
      </c>
      <c r="E46" s="32">
        <v>21.42</v>
      </c>
    </row>
    <row r="47" spans="1:5" ht="14.25">
      <c r="A47" s="34">
        <v>30240</v>
      </c>
      <c r="B47" s="53" t="s">
        <v>197</v>
      </c>
      <c r="C47" s="32">
        <f t="shared" si="1"/>
        <v>0</v>
      </c>
      <c r="D47" s="32">
        <v>0</v>
      </c>
      <c r="E47" s="32">
        <v>0</v>
      </c>
    </row>
    <row r="48" spans="1:5" ht="14.25">
      <c r="A48" s="34">
        <v>30299</v>
      </c>
      <c r="B48" s="53" t="s">
        <v>198</v>
      </c>
      <c r="C48" s="32">
        <f t="shared" si="1"/>
        <v>20.5</v>
      </c>
      <c r="D48" s="32">
        <v>0</v>
      </c>
      <c r="E48" s="32">
        <v>20.5</v>
      </c>
    </row>
    <row r="49" spans="1:5" s="20" customFormat="1" ht="14.25">
      <c r="A49" s="23">
        <v>303</v>
      </c>
      <c r="B49" s="52" t="s">
        <v>199</v>
      </c>
      <c r="C49" s="33">
        <f>SUM(C50:C61)</f>
        <v>90.28620000000001</v>
      </c>
      <c r="D49" s="33">
        <f>SUM(D50:D61)</f>
        <v>90.28620000000001</v>
      </c>
      <c r="E49" s="33">
        <f>SUM(E50:E61)</f>
        <v>0</v>
      </c>
    </row>
    <row r="50" spans="1:5" ht="14.25">
      <c r="A50" s="34">
        <v>30301</v>
      </c>
      <c r="B50" s="53" t="s">
        <v>200</v>
      </c>
      <c r="C50" s="32">
        <f>D50+E50</f>
        <v>0</v>
      </c>
      <c r="D50" s="32">
        <v>0</v>
      </c>
      <c r="E50" s="32">
        <v>0</v>
      </c>
    </row>
    <row r="51" spans="1:5" ht="14.25">
      <c r="A51" s="34">
        <v>30302</v>
      </c>
      <c r="B51" s="53" t="s">
        <v>201</v>
      </c>
      <c r="C51" s="32">
        <f aca="true" t="shared" si="2" ref="C51:C61">D51+E51</f>
        <v>37.3773</v>
      </c>
      <c r="D51" s="32">
        <v>37.3773</v>
      </c>
      <c r="E51" s="32">
        <v>0</v>
      </c>
    </row>
    <row r="52" spans="1:5" ht="14.25">
      <c r="A52" s="34">
        <v>30303</v>
      </c>
      <c r="B52" s="53" t="s">
        <v>202</v>
      </c>
      <c r="C52" s="32">
        <f t="shared" si="2"/>
        <v>0</v>
      </c>
      <c r="D52" s="32">
        <v>0</v>
      </c>
      <c r="E52" s="32">
        <v>0</v>
      </c>
    </row>
    <row r="53" spans="1:5" ht="14.25">
      <c r="A53" s="34">
        <v>30304</v>
      </c>
      <c r="B53" s="53" t="s">
        <v>203</v>
      </c>
      <c r="C53" s="32">
        <f t="shared" si="2"/>
        <v>0</v>
      </c>
      <c r="D53" s="32">
        <v>0</v>
      </c>
      <c r="E53" s="32">
        <v>0</v>
      </c>
    </row>
    <row r="54" spans="1:5" ht="14.25">
      <c r="A54" s="34">
        <v>30305</v>
      </c>
      <c r="B54" s="53" t="s">
        <v>204</v>
      </c>
      <c r="C54" s="32">
        <f t="shared" si="2"/>
        <v>6.743</v>
      </c>
      <c r="D54" s="32">
        <v>6.743</v>
      </c>
      <c r="E54" s="32">
        <v>0</v>
      </c>
    </row>
    <row r="55" spans="1:5" ht="14.25">
      <c r="A55" s="34">
        <v>30306</v>
      </c>
      <c r="B55" s="53" t="s">
        <v>205</v>
      </c>
      <c r="C55" s="32">
        <f t="shared" si="2"/>
        <v>0</v>
      </c>
      <c r="D55" s="32">
        <v>0</v>
      </c>
      <c r="E55" s="32">
        <v>0</v>
      </c>
    </row>
    <row r="56" spans="1:5" ht="14.25">
      <c r="A56" s="34">
        <v>30307</v>
      </c>
      <c r="B56" s="53" t="s">
        <v>206</v>
      </c>
      <c r="C56" s="32">
        <f t="shared" si="2"/>
        <v>10.6479</v>
      </c>
      <c r="D56" s="32">
        <v>10.6479</v>
      </c>
      <c r="E56" s="32">
        <v>0</v>
      </c>
    </row>
    <row r="57" spans="1:5" ht="14.25">
      <c r="A57" s="34">
        <v>30308</v>
      </c>
      <c r="B57" s="53" t="s">
        <v>207</v>
      </c>
      <c r="C57" s="32">
        <f t="shared" si="2"/>
        <v>0</v>
      </c>
      <c r="D57" s="32">
        <v>0</v>
      </c>
      <c r="E57" s="32">
        <v>0</v>
      </c>
    </row>
    <row r="58" spans="1:5" ht="14.25">
      <c r="A58" s="34">
        <v>30309</v>
      </c>
      <c r="B58" s="53" t="s">
        <v>208</v>
      </c>
      <c r="C58" s="32">
        <f t="shared" si="2"/>
        <v>0</v>
      </c>
      <c r="D58" s="32">
        <v>0</v>
      </c>
      <c r="E58" s="32">
        <v>0</v>
      </c>
    </row>
    <row r="59" spans="1:5" ht="14.25">
      <c r="A59" s="34">
        <v>30310</v>
      </c>
      <c r="B59" s="53" t="s">
        <v>209</v>
      </c>
      <c r="C59" s="32">
        <f t="shared" si="2"/>
        <v>0</v>
      </c>
      <c r="D59" s="32">
        <v>0</v>
      </c>
      <c r="E59" s="32">
        <v>0</v>
      </c>
    </row>
    <row r="60" spans="1:5" ht="14.25">
      <c r="A60" s="34">
        <v>30311</v>
      </c>
      <c r="B60" s="53" t="s">
        <v>210</v>
      </c>
      <c r="C60" s="32">
        <f t="shared" si="2"/>
        <v>0</v>
      </c>
      <c r="D60" s="32">
        <v>0</v>
      </c>
      <c r="E60" s="32">
        <v>0</v>
      </c>
    </row>
    <row r="61" spans="1:5" ht="14.25">
      <c r="A61" s="34">
        <v>30399</v>
      </c>
      <c r="B61" s="53" t="s">
        <v>211</v>
      </c>
      <c r="C61" s="32">
        <f t="shared" si="2"/>
        <v>35.518</v>
      </c>
      <c r="D61" s="32">
        <v>35.518</v>
      </c>
      <c r="E61" s="32">
        <v>0</v>
      </c>
    </row>
    <row r="62" spans="1:5" s="20" customFormat="1" ht="14.25">
      <c r="A62" s="23">
        <v>310</v>
      </c>
      <c r="B62" s="52" t="s">
        <v>212</v>
      </c>
      <c r="C62" s="33">
        <f>SUM(C63:C66)</f>
        <v>0</v>
      </c>
      <c r="D62" s="33">
        <f>SUM(D63:D66)</f>
        <v>0</v>
      </c>
      <c r="E62" s="33">
        <f>SUM(E63:E66)</f>
        <v>0</v>
      </c>
    </row>
    <row r="63" spans="1:5" ht="14.25">
      <c r="A63" s="34">
        <v>31002</v>
      </c>
      <c r="B63" s="53" t="s">
        <v>213</v>
      </c>
      <c r="C63" s="32">
        <f>D63+E63</f>
        <v>0</v>
      </c>
      <c r="D63" s="32">
        <f>E63+F63</f>
        <v>0</v>
      </c>
      <c r="E63" s="32">
        <f>F63+G63</f>
        <v>0</v>
      </c>
    </row>
    <row r="64" spans="1:5" ht="14.25">
      <c r="A64" s="34">
        <v>31003</v>
      </c>
      <c r="B64" s="53" t="s">
        <v>214</v>
      </c>
      <c r="C64" s="32">
        <f>D64+E64</f>
        <v>0</v>
      </c>
      <c r="D64" s="32">
        <f>E64+F64</f>
        <v>0</v>
      </c>
      <c r="E64" s="32">
        <f>F64+G64</f>
        <v>0</v>
      </c>
    </row>
    <row r="65" spans="1:5" ht="14.25">
      <c r="A65" s="34">
        <v>31007</v>
      </c>
      <c r="B65" s="53" t="s">
        <v>215</v>
      </c>
      <c r="C65" s="32">
        <f>D65+E65</f>
        <v>0</v>
      </c>
      <c r="D65" s="32">
        <f>E65+F65</f>
        <v>0</v>
      </c>
      <c r="E65" s="32">
        <f>F65+G65</f>
        <v>0</v>
      </c>
    </row>
    <row r="66" spans="1:5" ht="14.25">
      <c r="A66" s="34">
        <v>31099</v>
      </c>
      <c r="B66" s="53" t="s">
        <v>216</v>
      </c>
      <c r="C66" s="32">
        <f>D66+E66</f>
        <v>0</v>
      </c>
      <c r="D66" s="32">
        <f>E66+F66</f>
        <v>0</v>
      </c>
      <c r="E66" s="32">
        <f>F66+G66</f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Q7" sqref="Q7"/>
    </sheetView>
  </sheetViews>
  <sheetFormatPr defaultColWidth="8.75390625" defaultRowHeight="14.25"/>
  <cols>
    <col min="1" max="1" width="10.00390625" style="49" customWidth="1"/>
    <col min="2" max="2" width="8.00390625" style="49" customWidth="1"/>
    <col min="3" max="3" width="9.00390625" style="49" bestFit="1" customWidth="1"/>
    <col min="4" max="4" width="6.875" style="49" customWidth="1"/>
    <col min="5" max="5" width="7.125" style="49" customWidth="1"/>
    <col min="6" max="6" width="7.25390625" style="49" customWidth="1"/>
    <col min="7" max="7" width="7.125" style="49" customWidth="1"/>
    <col min="8" max="8" width="9.00390625" style="49" bestFit="1" customWidth="1"/>
    <col min="9" max="9" width="8.25390625" style="49" customWidth="1"/>
    <col min="10" max="10" width="9.00390625" style="49" bestFit="1" customWidth="1"/>
    <col min="11" max="11" width="7.125" style="49" customWidth="1"/>
    <col min="12" max="14" width="6.875" style="49" customWidth="1"/>
    <col min="15" max="15" width="9.00390625" style="49" bestFit="1" customWidth="1"/>
    <col min="16" max="16" width="8.00390625" style="49" customWidth="1"/>
    <col min="17" max="17" width="7.875" style="49" customWidth="1"/>
    <col min="18" max="18" width="7.00390625" style="49" customWidth="1"/>
    <col min="19" max="32" width="9.00390625" style="49" bestFit="1" customWidth="1"/>
    <col min="33" max="16384" width="8.75390625" style="49" customWidth="1"/>
  </cols>
  <sheetData>
    <row r="1" ht="23.25" customHeight="1">
      <c r="A1" s="49" t="s">
        <v>217</v>
      </c>
    </row>
    <row r="2" spans="1:18" s="1" customFormat="1" ht="30.75" customHeight="1">
      <c r="A2" s="122" t="s">
        <v>218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ht="20.25" customHeight="1"/>
    <row r="4" spans="1:18" s="47" customFormat="1" ht="24.75" customHeight="1">
      <c r="A4" s="123" t="s">
        <v>219</v>
      </c>
      <c r="B4" s="123"/>
      <c r="C4" s="123"/>
      <c r="D4" s="123"/>
      <c r="E4" s="123"/>
      <c r="F4" s="123"/>
      <c r="G4" s="123" t="s">
        <v>220</v>
      </c>
      <c r="H4" s="123"/>
      <c r="I4" s="123"/>
      <c r="J4" s="123"/>
      <c r="K4" s="123"/>
      <c r="L4" s="123"/>
      <c r="M4" s="123" t="s">
        <v>221</v>
      </c>
      <c r="N4" s="123"/>
      <c r="O4" s="123"/>
      <c r="P4" s="123"/>
      <c r="Q4" s="123"/>
      <c r="R4" s="123"/>
    </row>
    <row r="5" spans="1:18" s="47" customFormat="1" ht="24.75" customHeight="1">
      <c r="A5" s="123" t="s">
        <v>55</v>
      </c>
      <c r="B5" s="123" t="s">
        <v>222</v>
      </c>
      <c r="C5" s="123" t="s">
        <v>223</v>
      </c>
      <c r="D5" s="123"/>
      <c r="E5" s="123"/>
      <c r="F5" s="124" t="s">
        <v>187</v>
      </c>
      <c r="G5" s="123" t="s">
        <v>55</v>
      </c>
      <c r="H5" s="123" t="s">
        <v>222</v>
      </c>
      <c r="I5" s="123" t="s">
        <v>223</v>
      </c>
      <c r="J5" s="123"/>
      <c r="K5" s="123"/>
      <c r="L5" s="124" t="s">
        <v>187</v>
      </c>
      <c r="M5" s="123" t="s">
        <v>55</v>
      </c>
      <c r="N5" s="123" t="s">
        <v>222</v>
      </c>
      <c r="O5" s="123" t="s">
        <v>223</v>
      </c>
      <c r="P5" s="123"/>
      <c r="Q5" s="123"/>
      <c r="R5" s="123" t="s">
        <v>187</v>
      </c>
    </row>
    <row r="6" spans="1:18" s="47" customFormat="1" ht="51.75" customHeight="1">
      <c r="A6" s="123"/>
      <c r="B6" s="123"/>
      <c r="C6" s="50" t="s">
        <v>9</v>
      </c>
      <c r="D6" s="50" t="s">
        <v>224</v>
      </c>
      <c r="E6" s="50" t="s">
        <v>225</v>
      </c>
      <c r="F6" s="125"/>
      <c r="G6" s="123"/>
      <c r="H6" s="123"/>
      <c r="I6" s="50" t="s">
        <v>9</v>
      </c>
      <c r="J6" s="50" t="s">
        <v>224</v>
      </c>
      <c r="K6" s="50" t="s">
        <v>225</v>
      </c>
      <c r="L6" s="125"/>
      <c r="M6" s="123"/>
      <c r="N6" s="123"/>
      <c r="O6" s="50" t="s">
        <v>9</v>
      </c>
      <c r="P6" s="50" t="s">
        <v>224</v>
      </c>
      <c r="Q6" s="50" t="s">
        <v>225</v>
      </c>
      <c r="R6" s="123"/>
    </row>
    <row r="7" spans="1:18" s="48" customFormat="1" ht="36.75" customHeight="1">
      <c r="A7" s="51">
        <f>B7+C7+F7</f>
        <v>24.6</v>
      </c>
      <c r="B7" s="51">
        <v>0</v>
      </c>
      <c r="C7" s="51">
        <f>D7+E7</f>
        <v>24.6</v>
      </c>
      <c r="D7" s="51">
        <v>0</v>
      </c>
      <c r="E7" s="51">
        <v>24.6</v>
      </c>
      <c r="F7" s="51">
        <v>0</v>
      </c>
      <c r="G7" s="51">
        <f>H7+I7+L7</f>
        <v>16.48</v>
      </c>
      <c r="H7" s="51">
        <v>0</v>
      </c>
      <c r="I7" s="51">
        <f>J7+K7</f>
        <v>16.48</v>
      </c>
      <c r="J7" s="51">
        <v>0</v>
      </c>
      <c r="K7" s="51">
        <v>16.48</v>
      </c>
      <c r="L7" s="51">
        <v>0</v>
      </c>
      <c r="M7" s="51">
        <f>N7+O7+R7</f>
        <v>24.6</v>
      </c>
      <c r="N7" s="51">
        <v>0</v>
      </c>
      <c r="O7" s="51">
        <f>P7+Q7</f>
        <v>24.6</v>
      </c>
      <c r="P7" s="51">
        <v>0</v>
      </c>
      <c r="Q7" s="51">
        <v>24.6</v>
      </c>
      <c r="R7" s="51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11.625" style="36" bestFit="1" customWidth="1"/>
    <col min="2" max="2" width="33.25390625" style="29" customWidth="1"/>
    <col min="3" max="9" width="14.00390625" style="21" customWidth="1"/>
    <col min="10" max="10" width="15.625" style="37" customWidth="1"/>
    <col min="11" max="11" width="16.00390625" style="29" customWidth="1"/>
    <col min="12" max="12" width="9.00390625" style="29" bestFit="1" customWidth="1"/>
    <col min="13" max="13" width="19.75390625" style="29" customWidth="1"/>
    <col min="14" max="14" width="15.50390625" style="29" customWidth="1"/>
    <col min="15" max="32" width="9.00390625" style="29" bestFit="1" customWidth="1"/>
    <col min="33" max="16384" width="8.75390625" style="29" customWidth="1"/>
  </cols>
  <sheetData>
    <row r="1" ht="14.25">
      <c r="A1" s="38" t="s">
        <v>226</v>
      </c>
    </row>
    <row r="2" spans="1:14" s="17" customFormat="1" ht="38.25" customHeight="1">
      <c r="A2" s="104" t="s">
        <v>227</v>
      </c>
      <c r="B2" s="104"/>
      <c r="C2" s="104"/>
      <c r="D2" s="104"/>
      <c r="E2" s="104"/>
      <c r="F2" s="104"/>
      <c r="G2" s="104"/>
      <c r="H2" s="104"/>
      <c r="I2" s="104"/>
      <c r="J2" s="104"/>
      <c r="K2" s="44"/>
      <c r="L2" s="44"/>
      <c r="M2" s="44"/>
      <c r="N2" s="44"/>
    </row>
    <row r="3" ht="14.25">
      <c r="J3" s="37" t="s">
        <v>3</v>
      </c>
    </row>
    <row r="4" spans="1:10" s="20" customFormat="1" ht="27.75" customHeight="1">
      <c r="A4" s="121" t="s">
        <v>45</v>
      </c>
      <c r="B4" s="121"/>
      <c r="C4" s="144" t="s">
        <v>142</v>
      </c>
      <c r="D4" s="144" t="s">
        <v>143</v>
      </c>
      <c r="E4" s="144"/>
      <c r="F4" s="144"/>
      <c r="G4" s="144"/>
      <c r="H4" s="144"/>
      <c r="I4" s="121" t="s">
        <v>144</v>
      </c>
      <c r="J4" s="121"/>
    </row>
    <row r="5" spans="1:10" s="20" customFormat="1" ht="19.5" customHeight="1">
      <c r="A5" s="126" t="s">
        <v>50</v>
      </c>
      <c r="B5" s="126" t="s">
        <v>51</v>
      </c>
      <c r="C5" s="144"/>
      <c r="D5" s="145" t="s">
        <v>55</v>
      </c>
      <c r="E5" s="146" t="s">
        <v>145</v>
      </c>
      <c r="F5" s="147"/>
      <c r="G5" s="148"/>
      <c r="H5" s="145" t="s">
        <v>146</v>
      </c>
      <c r="I5" s="145" t="s">
        <v>147</v>
      </c>
      <c r="J5" s="128" t="s">
        <v>148</v>
      </c>
    </row>
    <row r="6" spans="1:10" s="20" customFormat="1" ht="19.5" customHeight="1">
      <c r="A6" s="127"/>
      <c r="B6" s="127"/>
      <c r="C6" s="144"/>
      <c r="D6" s="149"/>
      <c r="E6" s="150" t="s">
        <v>9</v>
      </c>
      <c r="F6" s="150" t="s">
        <v>228</v>
      </c>
      <c r="G6" s="150" t="s">
        <v>229</v>
      </c>
      <c r="H6" s="149"/>
      <c r="I6" s="149"/>
      <c r="J6" s="129"/>
    </row>
    <row r="7" spans="1:10" s="20" customFormat="1" ht="19.5" customHeight="1">
      <c r="A7" s="119" t="s">
        <v>55</v>
      </c>
      <c r="B7" s="120"/>
      <c r="C7" s="42">
        <f aca="true" t="shared" si="0" ref="C7:I7">SUM(C8:C8)</f>
        <v>1766.32</v>
      </c>
      <c r="D7" s="42">
        <f t="shared" si="0"/>
        <v>1664.742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1664.742</v>
      </c>
      <c r="I7" s="42">
        <f t="shared" si="0"/>
        <v>-101.57799999999997</v>
      </c>
      <c r="J7" s="45">
        <f>I7/C7</f>
        <v>-0.05750826577290637</v>
      </c>
    </row>
    <row r="8" spans="1:10" s="35" customFormat="1" ht="19.5" customHeight="1">
      <c r="A8" s="39">
        <v>2120805</v>
      </c>
      <c r="B8" s="40" t="s">
        <v>119</v>
      </c>
      <c r="C8" s="41">
        <v>1766.32</v>
      </c>
      <c r="D8" s="41">
        <f>E8+H8</f>
        <v>1664.742</v>
      </c>
      <c r="E8" s="41">
        <f>F8+G8</f>
        <v>0</v>
      </c>
      <c r="F8" s="41">
        <v>0</v>
      </c>
      <c r="G8" s="41">
        <v>0</v>
      </c>
      <c r="H8" s="43">
        <v>1664.742</v>
      </c>
      <c r="I8" s="46">
        <f>D8-C8</f>
        <v>-101.57799999999997</v>
      </c>
      <c r="J8" s="41">
        <f>I8/C8</f>
        <v>-0.05750826577290637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7" sqref="D7"/>
    </sheetView>
  </sheetViews>
  <sheetFormatPr defaultColWidth="8.75390625" defaultRowHeight="14.25"/>
  <cols>
    <col min="1" max="1" width="41.625" style="29" customWidth="1"/>
    <col min="2" max="2" width="20.00390625" style="30" customWidth="1"/>
    <col min="3" max="3" width="43.375" style="29" customWidth="1"/>
    <col min="4" max="4" width="15.00390625" style="30" customWidth="1"/>
    <col min="5" max="32" width="9.00390625" style="29" bestFit="1" customWidth="1"/>
    <col min="33" max="16384" width="8.75390625" style="29" customWidth="1"/>
  </cols>
  <sheetData>
    <row r="1" ht="30.75" customHeight="1">
      <c r="A1" s="29" t="s">
        <v>230</v>
      </c>
    </row>
    <row r="2" spans="1:4" ht="33.75" customHeight="1">
      <c r="A2" s="104" t="s">
        <v>231</v>
      </c>
      <c r="B2" s="104"/>
      <c r="C2" s="104"/>
      <c r="D2" s="104"/>
    </row>
    <row r="3" spans="3:4" ht="24.75" customHeight="1">
      <c r="C3" s="130" t="s">
        <v>232</v>
      </c>
      <c r="D3" s="130"/>
    </row>
    <row r="4" spans="1:4" ht="24.75" customHeight="1">
      <c r="A4" s="121" t="s">
        <v>4</v>
      </c>
      <c r="B4" s="121"/>
      <c r="C4" s="121" t="s">
        <v>5</v>
      </c>
      <c r="D4" s="121"/>
    </row>
    <row r="5" spans="1:4" ht="24.75" customHeight="1">
      <c r="A5" s="23" t="s">
        <v>233</v>
      </c>
      <c r="B5" s="23" t="s">
        <v>7</v>
      </c>
      <c r="C5" s="23" t="s">
        <v>233</v>
      </c>
      <c r="D5" s="23" t="s">
        <v>7</v>
      </c>
    </row>
    <row r="6" spans="1:4" ht="24.75" customHeight="1">
      <c r="A6" s="31" t="s">
        <v>234</v>
      </c>
      <c r="B6" s="32">
        <f>B7+B10</f>
        <v>4517.5578</v>
      </c>
      <c r="C6" s="31" t="s">
        <v>235</v>
      </c>
      <c r="D6" s="32">
        <f>D7+D10</f>
        <v>4517.5578</v>
      </c>
    </row>
    <row r="7" spans="1:4" ht="24.75" customHeight="1">
      <c r="A7" s="31" t="s">
        <v>236</v>
      </c>
      <c r="B7" s="32">
        <v>2852.8158</v>
      </c>
      <c r="C7" s="31" t="s">
        <v>237</v>
      </c>
      <c r="D7" s="32">
        <f>D8+D9</f>
        <v>4517.5578</v>
      </c>
    </row>
    <row r="8" spans="1:4" ht="24.75" customHeight="1">
      <c r="A8" s="31" t="s">
        <v>238</v>
      </c>
      <c r="B8" s="32">
        <v>2852.8158</v>
      </c>
      <c r="C8" s="31" t="s">
        <v>239</v>
      </c>
      <c r="D8" s="32">
        <v>2852.8158</v>
      </c>
    </row>
    <row r="9" spans="1:4" ht="24.75" customHeight="1">
      <c r="A9" s="31" t="s">
        <v>240</v>
      </c>
      <c r="B9" s="32">
        <v>0</v>
      </c>
      <c r="C9" s="31" t="s">
        <v>241</v>
      </c>
      <c r="D9" s="32">
        <v>1664.742</v>
      </c>
    </row>
    <row r="10" spans="1:4" ht="24.75" customHeight="1">
      <c r="A10" s="31" t="s">
        <v>242</v>
      </c>
      <c r="B10" s="32">
        <v>1664.742</v>
      </c>
      <c r="C10" s="31" t="s">
        <v>243</v>
      </c>
      <c r="D10" s="32">
        <f>D11+D12</f>
        <v>0</v>
      </c>
    </row>
    <row r="11" spans="1:4" ht="24.75" customHeight="1">
      <c r="A11" s="31" t="s">
        <v>238</v>
      </c>
      <c r="B11" s="32">
        <v>1664.742</v>
      </c>
      <c r="C11" s="31" t="s">
        <v>244</v>
      </c>
      <c r="D11" s="32">
        <v>0</v>
      </c>
    </row>
    <row r="12" spans="1:4" ht="24.75" customHeight="1">
      <c r="A12" s="31" t="s">
        <v>240</v>
      </c>
      <c r="B12" s="32">
        <v>0</v>
      </c>
      <c r="C12" s="31" t="s">
        <v>245</v>
      </c>
      <c r="D12" s="32">
        <v>0</v>
      </c>
    </row>
    <row r="13" spans="1:4" ht="24.75" customHeight="1">
      <c r="A13" s="31" t="s">
        <v>246</v>
      </c>
      <c r="B13" s="32">
        <f>B14+B15</f>
        <v>0</v>
      </c>
      <c r="C13" s="31" t="s">
        <v>247</v>
      </c>
      <c r="D13" s="32">
        <f>D14+D17</f>
        <v>0</v>
      </c>
    </row>
    <row r="14" spans="1:4" ht="24.75" customHeight="1">
      <c r="A14" s="31" t="s">
        <v>248</v>
      </c>
      <c r="B14" s="32">
        <v>0</v>
      </c>
      <c r="C14" s="31" t="s">
        <v>237</v>
      </c>
      <c r="D14" s="32">
        <f>D15+D16</f>
        <v>0</v>
      </c>
    </row>
    <row r="15" spans="1:4" ht="24.75" customHeight="1">
      <c r="A15" s="31" t="s">
        <v>249</v>
      </c>
      <c r="B15" s="32">
        <f>B16+B17</f>
        <v>0</v>
      </c>
      <c r="C15" s="31" t="s">
        <v>239</v>
      </c>
      <c r="D15" s="32">
        <v>0</v>
      </c>
    </row>
    <row r="16" spans="1:4" ht="24.75" customHeight="1">
      <c r="A16" s="31" t="s">
        <v>250</v>
      </c>
      <c r="B16" s="32">
        <v>0</v>
      </c>
      <c r="C16" s="31" t="s">
        <v>241</v>
      </c>
      <c r="D16" s="32">
        <f>D17+D18</f>
        <v>0</v>
      </c>
    </row>
    <row r="17" spans="1:4" ht="24.75" customHeight="1">
      <c r="A17" s="31" t="s">
        <v>251</v>
      </c>
      <c r="B17" s="32">
        <f>B18+B19</f>
        <v>0</v>
      </c>
      <c r="C17" s="31" t="s">
        <v>243</v>
      </c>
      <c r="D17" s="32">
        <f>D18+D19</f>
        <v>0</v>
      </c>
    </row>
    <row r="18" spans="1:4" ht="24.75" customHeight="1">
      <c r="A18" s="31" t="s">
        <v>252</v>
      </c>
      <c r="B18" s="32">
        <v>0</v>
      </c>
      <c r="C18" s="31" t="s">
        <v>244</v>
      </c>
      <c r="D18" s="32">
        <v>0</v>
      </c>
    </row>
    <row r="19" spans="1:4" ht="24.75" customHeight="1">
      <c r="A19" s="31" t="s">
        <v>253</v>
      </c>
      <c r="B19" s="32">
        <f>B20+B21</f>
        <v>0</v>
      </c>
      <c r="C19" s="31" t="s">
        <v>245</v>
      </c>
      <c r="D19" s="32">
        <v>0</v>
      </c>
    </row>
    <row r="20" spans="1:4" ht="24.75" customHeight="1">
      <c r="A20" s="31" t="s">
        <v>254</v>
      </c>
      <c r="B20" s="32">
        <f>B21+B22</f>
        <v>0</v>
      </c>
      <c r="C20" s="31" t="s">
        <v>255</v>
      </c>
      <c r="D20" s="32">
        <v>0</v>
      </c>
    </row>
    <row r="21" spans="1:4" ht="24.75" customHeight="1">
      <c r="A21" s="31" t="s">
        <v>256</v>
      </c>
      <c r="B21" s="32">
        <v>0</v>
      </c>
      <c r="C21" s="31" t="s">
        <v>257</v>
      </c>
      <c r="D21" s="32">
        <v>0</v>
      </c>
    </row>
    <row r="22" spans="1:4" ht="24.75" customHeight="1">
      <c r="A22" s="31" t="s">
        <v>258</v>
      </c>
      <c r="B22" s="32">
        <v>0</v>
      </c>
      <c r="C22" s="31" t="s">
        <v>259</v>
      </c>
      <c r="D22" s="32">
        <v>0</v>
      </c>
    </row>
    <row r="23" spans="1:4" ht="24.75" customHeight="1">
      <c r="A23" s="31" t="s">
        <v>260</v>
      </c>
      <c r="B23" s="32">
        <v>0</v>
      </c>
      <c r="C23" s="31" t="s">
        <v>261</v>
      </c>
      <c r="D23" s="32">
        <v>0</v>
      </c>
    </row>
    <row r="24" spans="1:4" ht="24.75" customHeight="1">
      <c r="A24" s="31" t="s">
        <v>262</v>
      </c>
      <c r="B24" s="32">
        <v>0</v>
      </c>
      <c r="C24" s="31" t="s">
        <v>263</v>
      </c>
      <c r="D24" s="32">
        <v>0</v>
      </c>
    </row>
    <row r="25" spans="1:4" ht="24.75" customHeight="1">
      <c r="A25" s="31"/>
      <c r="B25" s="32"/>
      <c r="C25" s="31" t="s">
        <v>264</v>
      </c>
      <c r="D25" s="32">
        <v>0</v>
      </c>
    </row>
    <row r="26" spans="1:4" s="20" customFormat="1" ht="24.75" customHeight="1">
      <c r="A26" s="23" t="s">
        <v>265</v>
      </c>
      <c r="B26" s="33">
        <f>B6+B13+B16+B17+B18+B19+B20+B23+B24</f>
        <v>4517.5578</v>
      </c>
      <c r="C26" s="23" t="s">
        <v>266</v>
      </c>
      <c r="D26" s="33">
        <f>D6+D13+D20+D21+D22+D23+D24+D25</f>
        <v>4517.5578</v>
      </c>
    </row>
    <row r="27" spans="1:4" ht="24.75" customHeight="1">
      <c r="A27" s="34"/>
      <c r="B27" s="32"/>
      <c r="C27" s="34"/>
      <c r="D27" s="32"/>
    </row>
    <row r="28" spans="1:4" ht="24.75" customHeight="1">
      <c r="A28" s="31" t="s">
        <v>267</v>
      </c>
      <c r="B28" s="32">
        <f>B29+B32</f>
        <v>0</v>
      </c>
      <c r="C28" s="31" t="s">
        <v>268</v>
      </c>
      <c r="D28" s="32">
        <f>D29+D32+D35+D38+D41+D42</f>
        <v>0</v>
      </c>
    </row>
    <row r="29" spans="1:4" ht="24.75" customHeight="1">
      <c r="A29" s="31" t="s">
        <v>269</v>
      </c>
      <c r="B29" s="32">
        <f>B30+B31</f>
        <v>0</v>
      </c>
      <c r="C29" s="31" t="s">
        <v>269</v>
      </c>
      <c r="D29" s="32">
        <f>SUM(D30:D31)</f>
        <v>0</v>
      </c>
    </row>
    <row r="30" spans="1:4" ht="24.75" customHeight="1">
      <c r="A30" s="31" t="s">
        <v>270</v>
      </c>
      <c r="B30" s="32">
        <v>0</v>
      </c>
      <c r="C30" s="31" t="s">
        <v>270</v>
      </c>
      <c r="D30" s="32">
        <v>0</v>
      </c>
    </row>
    <row r="31" spans="1:4" ht="24.75" customHeight="1">
      <c r="A31" s="31" t="s">
        <v>271</v>
      </c>
      <c r="B31" s="32">
        <v>0</v>
      </c>
      <c r="C31" s="31" t="s">
        <v>271</v>
      </c>
      <c r="D31" s="32">
        <v>0</v>
      </c>
    </row>
    <row r="32" spans="1:4" ht="24.75" customHeight="1">
      <c r="A32" s="31" t="s">
        <v>272</v>
      </c>
      <c r="B32" s="32">
        <f>B33+B34</f>
        <v>0</v>
      </c>
      <c r="C32" s="31" t="s">
        <v>273</v>
      </c>
      <c r="D32" s="32">
        <f>SUM(D33:D34)</f>
        <v>0</v>
      </c>
    </row>
    <row r="33" spans="1:4" ht="24.75" customHeight="1">
      <c r="A33" s="31" t="s">
        <v>274</v>
      </c>
      <c r="B33" s="32">
        <v>0</v>
      </c>
      <c r="C33" s="31" t="s">
        <v>270</v>
      </c>
      <c r="D33" s="32">
        <v>0</v>
      </c>
    </row>
    <row r="34" spans="1:4" ht="24.75" customHeight="1">
      <c r="A34" s="31" t="s">
        <v>275</v>
      </c>
      <c r="B34" s="32">
        <v>0</v>
      </c>
      <c r="C34" s="31" t="s">
        <v>271</v>
      </c>
      <c r="D34" s="32">
        <v>0</v>
      </c>
    </row>
    <row r="35" spans="1:4" ht="24.75" customHeight="1">
      <c r="A35" s="31" t="s">
        <v>276</v>
      </c>
      <c r="B35" s="32">
        <f>B36+B39</f>
        <v>0</v>
      </c>
      <c r="C35" s="31" t="s">
        <v>277</v>
      </c>
      <c r="D35" s="32">
        <f>SUM(D36:D37)</f>
        <v>0</v>
      </c>
    </row>
    <row r="36" spans="1:4" ht="24.75" customHeight="1">
      <c r="A36" s="31" t="s">
        <v>278</v>
      </c>
      <c r="B36" s="32">
        <f>B37+B38</f>
        <v>0</v>
      </c>
      <c r="C36" s="31" t="s">
        <v>274</v>
      </c>
      <c r="D36" s="32">
        <v>0</v>
      </c>
    </row>
    <row r="37" spans="1:4" ht="24.75" customHeight="1">
      <c r="A37" s="31" t="s">
        <v>270</v>
      </c>
      <c r="B37" s="32">
        <v>0</v>
      </c>
      <c r="C37" s="31" t="s">
        <v>275</v>
      </c>
      <c r="D37" s="32">
        <v>0</v>
      </c>
    </row>
    <row r="38" spans="1:4" ht="24.75" customHeight="1">
      <c r="A38" s="31" t="s">
        <v>271</v>
      </c>
      <c r="B38" s="32">
        <v>0</v>
      </c>
      <c r="C38" s="31" t="s">
        <v>279</v>
      </c>
      <c r="D38" s="32">
        <f>SUM(D39:D40)</f>
        <v>0</v>
      </c>
    </row>
    <row r="39" spans="1:4" ht="24.75" customHeight="1">
      <c r="A39" s="31" t="s">
        <v>280</v>
      </c>
      <c r="B39" s="32">
        <f>B40+B41</f>
        <v>0</v>
      </c>
      <c r="C39" s="31" t="s">
        <v>274</v>
      </c>
      <c r="D39" s="32">
        <v>0</v>
      </c>
    </row>
    <row r="40" spans="1:4" ht="24.75" customHeight="1">
      <c r="A40" s="31" t="s">
        <v>274</v>
      </c>
      <c r="B40" s="32">
        <v>0</v>
      </c>
      <c r="C40" s="31" t="s">
        <v>275</v>
      </c>
      <c r="D40" s="32">
        <v>0</v>
      </c>
    </row>
    <row r="41" spans="1:4" ht="24.75" customHeight="1">
      <c r="A41" s="31" t="s">
        <v>275</v>
      </c>
      <c r="B41" s="32">
        <v>0</v>
      </c>
      <c r="C41" s="31" t="s">
        <v>281</v>
      </c>
      <c r="D41" s="32">
        <v>0</v>
      </c>
    </row>
    <row r="42" spans="1:4" ht="24.75" customHeight="1">
      <c r="A42" s="31" t="s">
        <v>282</v>
      </c>
      <c r="B42" s="32">
        <v>0</v>
      </c>
      <c r="C42" s="31" t="s">
        <v>283</v>
      </c>
      <c r="D42" s="32">
        <v>0</v>
      </c>
    </row>
    <row r="43" spans="1:4" ht="24.75" customHeight="1">
      <c r="A43" s="31" t="s">
        <v>284</v>
      </c>
      <c r="B43" s="32">
        <v>0</v>
      </c>
      <c r="C43" s="31"/>
      <c r="D43" s="32"/>
    </row>
    <row r="44" spans="1:4" ht="21.75" customHeight="1">
      <c r="A44" s="31"/>
      <c r="B44" s="32"/>
      <c r="C44" s="31"/>
      <c r="D44" s="32"/>
    </row>
    <row r="45" spans="1:4" s="20" customFormat="1" ht="25.5" customHeight="1">
      <c r="A45" s="23" t="s">
        <v>41</v>
      </c>
      <c r="B45" s="33">
        <f>B26+B28+B35</f>
        <v>4517.5578</v>
      </c>
      <c r="C45" s="23" t="s">
        <v>42</v>
      </c>
      <c r="D45" s="33">
        <f>D26+D28</f>
        <v>4517.5578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J16" sqref="J16"/>
    </sheetView>
  </sheetViews>
  <sheetFormatPr defaultColWidth="8.75390625" defaultRowHeight="14.25"/>
  <cols>
    <col min="1" max="16" width="10.125" style="22" customWidth="1"/>
    <col min="17" max="17" width="12.75390625" style="22" customWidth="1"/>
    <col min="18" max="32" width="9.00390625" style="22" bestFit="1" customWidth="1"/>
    <col min="33" max="16384" width="8.75390625" style="22" customWidth="1"/>
  </cols>
  <sheetData>
    <row r="1" ht="14.25">
      <c r="A1" s="22" t="s">
        <v>285</v>
      </c>
    </row>
    <row r="2" spans="1:17" s="17" customFormat="1" ht="28.5" customHeight="1">
      <c r="A2" s="104" t="s">
        <v>286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5:17" s="18" customFormat="1" ht="23.25" customHeight="1">
      <c r="O3" s="26" t="s">
        <v>3</v>
      </c>
      <c r="P3" s="26"/>
      <c r="Q3" s="26"/>
    </row>
    <row r="4" spans="1:17" s="19" customFormat="1" ht="27" customHeight="1">
      <c r="A4" s="121" t="s">
        <v>265</v>
      </c>
      <c r="B4" s="121" t="s">
        <v>287</v>
      </c>
      <c r="C4" s="121"/>
      <c r="D4" s="121"/>
      <c r="E4" s="121" t="s">
        <v>288</v>
      </c>
      <c r="F4" s="121"/>
      <c r="G4" s="121"/>
      <c r="H4" s="121" t="s">
        <v>289</v>
      </c>
      <c r="I4" s="121" t="s">
        <v>290</v>
      </c>
      <c r="J4" s="121" t="s">
        <v>291</v>
      </c>
      <c r="K4" s="121" t="s">
        <v>292</v>
      </c>
      <c r="L4" s="121" t="s">
        <v>293</v>
      </c>
      <c r="M4" s="121"/>
      <c r="N4" s="121"/>
      <c r="O4" s="121" t="s">
        <v>294</v>
      </c>
      <c r="P4" s="121" t="s">
        <v>295</v>
      </c>
      <c r="Q4" s="27"/>
    </row>
    <row r="5" spans="1:17" s="19" customFormat="1" ht="24.75" customHeight="1">
      <c r="A5" s="121"/>
      <c r="B5" s="121" t="s">
        <v>9</v>
      </c>
      <c r="C5" s="121" t="s">
        <v>296</v>
      </c>
      <c r="D5" s="121" t="s">
        <v>297</v>
      </c>
      <c r="E5" s="121" t="s">
        <v>9</v>
      </c>
      <c r="F5" s="25" t="s">
        <v>298</v>
      </c>
      <c r="G5" s="25"/>
      <c r="H5" s="121"/>
      <c r="I5" s="121"/>
      <c r="J5" s="121"/>
      <c r="K5" s="121"/>
      <c r="L5" s="121" t="s">
        <v>9</v>
      </c>
      <c r="M5" s="121" t="s">
        <v>299</v>
      </c>
      <c r="N5" s="121" t="s">
        <v>300</v>
      </c>
      <c r="O5" s="121"/>
      <c r="P5" s="121"/>
      <c r="Q5" s="27"/>
    </row>
    <row r="6" spans="1:17" s="20" customFormat="1" ht="54.75" customHeight="1">
      <c r="A6" s="121"/>
      <c r="B6" s="121"/>
      <c r="C6" s="121"/>
      <c r="D6" s="121"/>
      <c r="E6" s="121"/>
      <c r="F6" s="23" t="s">
        <v>301</v>
      </c>
      <c r="G6" s="23" t="s">
        <v>49</v>
      </c>
      <c r="H6" s="121"/>
      <c r="I6" s="121"/>
      <c r="J6" s="121"/>
      <c r="K6" s="121"/>
      <c r="L6" s="121"/>
      <c r="M6" s="121"/>
      <c r="N6" s="121"/>
      <c r="O6" s="121"/>
      <c r="P6" s="121"/>
      <c r="Q6" s="27"/>
    </row>
    <row r="7" spans="1:17" s="21" customFormat="1" ht="45.75" customHeight="1">
      <c r="A7" s="24">
        <f>B7+E7+H7+I7+J7+K7+L7+O7+P7</f>
        <v>4517.5578</v>
      </c>
      <c r="B7" s="24">
        <f>C7+D7</f>
        <v>4517.5578</v>
      </c>
      <c r="C7" s="24">
        <v>2852.8158</v>
      </c>
      <c r="D7" s="24">
        <v>1664.742</v>
      </c>
      <c r="E7" s="24">
        <f>F7+G7</f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f>M7+N7</f>
        <v>0</v>
      </c>
      <c r="M7" s="24">
        <v>0</v>
      </c>
      <c r="N7" s="24">
        <v>0</v>
      </c>
      <c r="O7" s="24">
        <v>0</v>
      </c>
      <c r="P7" s="24">
        <v>0</v>
      </c>
      <c r="Q7" s="28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2021-01-18T19:51:36Z</cp:lastPrinted>
  <dcterms:created xsi:type="dcterms:W3CDTF">2018-01-18T21:24:37Z</dcterms:created>
  <dcterms:modified xsi:type="dcterms:W3CDTF">2021-01-29T07:03:18Z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